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_PROJETOS\10_HS_Blumenau\02_Piscina\Laudo Técnico Recuperação Piscina\2022 10 25\"/>
    </mc:Choice>
  </mc:AlternateContent>
  <bookViews>
    <workbookView xWindow="0" yWindow="0" windowWidth="28800" windowHeight="12312"/>
  </bookViews>
  <sheets>
    <sheet name="Orçamento Sintético" sheetId="1" r:id="rId1"/>
  </sheets>
  <calcPr calcId="162913"/>
</workbook>
</file>

<file path=xl/calcChain.xml><?xml version="1.0" encoding="utf-8"?>
<calcChain xmlns="http://schemas.openxmlformats.org/spreadsheetml/2006/main">
  <c r="L86" i="1" l="1"/>
  <c r="L85" i="1"/>
  <c r="O7" i="1"/>
  <c r="O8" i="1" s="1"/>
  <c r="O9" i="1" s="1"/>
  <c r="O10" i="1" s="1"/>
  <c r="O11" i="1" s="1"/>
  <c r="O12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50" i="1" s="1"/>
  <c r="N12" i="1"/>
  <c r="N11" i="1"/>
  <c r="N10" i="1"/>
  <c r="N9" i="1"/>
  <c r="N8" i="1"/>
  <c r="N7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60" i="1"/>
  <c r="N59" i="1"/>
  <c r="N58" i="1"/>
  <c r="N57" i="1"/>
  <c r="N56" i="1"/>
  <c r="N55" i="1"/>
  <c r="N54" i="1"/>
  <c r="N53" i="1"/>
  <c r="N52" i="1"/>
  <c r="N51" i="1"/>
  <c r="N50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79" i="1"/>
  <c r="N78" i="1"/>
  <c r="N77" i="1"/>
  <c r="N76" i="1"/>
  <c r="N81" i="1"/>
  <c r="N82" i="1"/>
  <c r="N80" i="1"/>
  <c r="N75" i="1"/>
  <c r="N61" i="1"/>
  <c r="N49" i="1"/>
  <c r="N13" i="1"/>
  <c r="N6" i="1"/>
  <c r="M80" i="1"/>
  <c r="M75" i="1"/>
  <c r="M61" i="1"/>
  <c r="M49" i="1"/>
  <c r="M13" i="1"/>
  <c r="M6" i="1"/>
  <c r="L87" i="1"/>
  <c r="M83" i="1"/>
  <c r="L83" i="1"/>
  <c r="K83" i="1"/>
  <c r="L82" i="1"/>
  <c r="K82" i="1"/>
  <c r="L81" i="1"/>
  <c r="K81" i="1"/>
  <c r="L78" i="1"/>
  <c r="K78" i="1"/>
  <c r="M78" i="1" s="1"/>
  <c r="J78" i="1"/>
  <c r="M77" i="1"/>
  <c r="L77" i="1"/>
  <c r="K77" i="1"/>
  <c r="J77" i="1"/>
  <c r="L76" i="1"/>
  <c r="K76" i="1"/>
  <c r="M76" i="1" s="1"/>
  <c r="J76" i="1"/>
  <c r="I77" i="1"/>
  <c r="H77" i="1"/>
  <c r="I76" i="1"/>
  <c r="H76" i="1"/>
  <c r="O51" i="1" l="1"/>
  <c r="O52" i="1" s="1"/>
  <c r="O53" i="1" s="1"/>
  <c r="O54" i="1" s="1"/>
  <c r="O55" i="1" s="1"/>
  <c r="O56" i="1" s="1"/>
  <c r="O57" i="1" s="1"/>
  <c r="O58" i="1" s="1"/>
  <c r="O59" i="1" s="1"/>
  <c r="O60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6" i="1" s="1"/>
  <c r="O77" i="1" s="1"/>
  <c r="O78" i="1" s="1"/>
  <c r="O79" i="1" s="1"/>
  <c r="O81" i="1" s="1"/>
  <c r="O82" i="1" s="1"/>
  <c r="M82" i="1"/>
  <c r="M81" i="1"/>
  <c r="J82" i="1"/>
  <c r="J81" i="1"/>
  <c r="J67" i="1"/>
  <c r="K67" i="1"/>
  <c r="M67" i="1" s="1"/>
  <c r="J66" i="1"/>
  <c r="K66" i="1"/>
  <c r="M66" i="1"/>
  <c r="L67" i="1"/>
  <c r="L66" i="1"/>
  <c r="L59" i="1"/>
  <c r="K59" i="1"/>
  <c r="M59" i="1" s="1"/>
  <c r="J59" i="1"/>
  <c r="L58" i="1"/>
  <c r="J58" i="1"/>
  <c r="K58" i="1"/>
  <c r="L55" i="1"/>
  <c r="J55" i="1"/>
  <c r="K55" i="1"/>
  <c r="J54" i="1"/>
  <c r="L54" i="1"/>
  <c r="K54" i="1"/>
  <c r="L51" i="1"/>
  <c r="K51" i="1"/>
  <c r="M51" i="1" s="1"/>
  <c r="J51" i="1"/>
  <c r="L50" i="1"/>
  <c r="K50" i="1"/>
  <c r="J50" i="1"/>
  <c r="L79" i="1"/>
  <c r="K79" i="1"/>
  <c r="M79" i="1" s="1"/>
  <c r="L74" i="1"/>
  <c r="K74" i="1"/>
  <c r="M74" i="1" s="1"/>
  <c r="L73" i="1"/>
  <c r="K73" i="1"/>
  <c r="M73" i="1" s="1"/>
  <c r="L72" i="1"/>
  <c r="K72" i="1"/>
  <c r="M72" i="1" s="1"/>
  <c r="L71" i="1"/>
  <c r="M71" i="1" s="1"/>
  <c r="K71" i="1"/>
  <c r="L70" i="1"/>
  <c r="K70" i="1"/>
  <c r="M70" i="1" s="1"/>
  <c r="L69" i="1"/>
  <c r="K69" i="1"/>
  <c r="M69" i="1" s="1"/>
  <c r="L68" i="1"/>
  <c r="K68" i="1"/>
  <c r="M68" i="1" s="1"/>
  <c r="M65" i="1"/>
  <c r="L65" i="1"/>
  <c r="K65" i="1"/>
  <c r="L64" i="1"/>
  <c r="K64" i="1"/>
  <c r="M64" i="1" s="1"/>
  <c r="L63" i="1"/>
  <c r="K63" i="1"/>
  <c r="M63" i="1" s="1"/>
  <c r="M62" i="1"/>
  <c r="L62" i="1"/>
  <c r="K62" i="1"/>
  <c r="L60" i="1"/>
  <c r="K60" i="1"/>
  <c r="M60" i="1" s="1"/>
  <c r="L57" i="1"/>
  <c r="M57" i="1" s="1"/>
  <c r="K57" i="1"/>
  <c r="L56" i="1"/>
  <c r="K56" i="1"/>
  <c r="M56" i="1" s="1"/>
  <c r="L53" i="1"/>
  <c r="K53" i="1"/>
  <c r="M53" i="1" s="1"/>
  <c r="L52" i="1"/>
  <c r="K52" i="1"/>
  <c r="M52" i="1" s="1"/>
  <c r="L48" i="1"/>
  <c r="K48" i="1"/>
  <c r="M48" i="1" s="1"/>
  <c r="L47" i="1"/>
  <c r="K47" i="1"/>
  <c r="M47" i="1" s="1"/>
  <c r="M46" i="1"/>
  <c r="L46" i="1"/>
  <c r="K46" i="1"/>
  <c r="L45" i="1"/>
  <c r="M45" i="1" s="1"/>
  <c r="K45" i="1"/>
  <c r="L44" i="1"/>
  <c r="K44" i="1"/>
  <c r="M44" i="1" s="1"/>
  <c r="L43" i="1"/>
  <c r="M43" i="1" s="1"/>
  <c r="K43" i="1"/>
  <c r="M42" i="1"/>
  <c r="L42" i="1"/>
  <c r="K42" i="1"/>
  <c r="L41" i="1"/>
  <c r="M41" i="1" s="1"/>
  <c r="K41" i="1"/>
  <c r="L40" i="1"/>
  <c r="K40" i="1"/>
  <c r="M40" i="1" s="1"/>
  <c r="L39" i="1"/>
  <c r="K39" i="1"/>
  <c r="M39" i="1" s="1"/>
  <c r="L38" i="1"/>
  <c r="K38" i="1"/>
  <c r="M38" i="1" s="1"/>
  <c r="L37" i="1"/>
  <c r="M37" i="1" s="1"/>
  <c r="K37" i="1"/>
  <c r="L36" i="1"/>
  <c r="K36" i="1"/>
  <c r="M36" i="1" s="1"/>
  <c r="L35" i="1"/>
  <c r="K35" i="1"/>
  <c r="M35" i="1" s="1"/>
  <c r="M34" i="1"/>
  <c r="L34" i="1"/>
  <c r="K34" i="1"/>
  <c r="L33" i="1"/>
  <c r="K33" i="1"/>
  <c r="M33" i="1" s="1"/>
  <c r="L32" i="1"/>
  <c r="K32" i="1"/>
  <c r="M32" i="1" s="1"/>
  <c r="L31" i="1"/>
  <c r="K31" i="1"/>
  <c r="M31" i="1" s="1"/>
  <c r="M30" i="1"/>
  <c r="L30" i="1"/>
  <c r="K30" i="1"/>
  <c r="L29" i="1"/>
  <c r="M29" i="1" s="1"/>
  <c r="K29" i="1"/>
  <c r="L28" i="1"/>
  <c r="K28" i="1"/>
  <c r="M28" i="1" s="1"/>
  <c r="L27" i="1"/>
  <c r="K27" i="1"/>
  <c r="M27" i="1" s="1"/>
  <c r="M26" i="1"/>
  <c r="L26" i="1"/>
  <c r="K26" i="1"/>
  <c r="L25" i="1"/>
  <c r="M25" i="1" s="1"/>
  <c r="K25" i="1"/>
  <c r="L24" i="1"/>
  <c r="K24" i="1"/>
  <c r="M24" i="1" s="1"/>
  <c r="L23" i="1"/>
  <c r="K23" i="1"/>
  <c r="M23" i="1" s="1"/>
  <c r="L22" i="1"/>
  <c r="K22" i="1"/>
  <c r="M22" i="1" s="1"/>
  <c r="L21" i="1"/>
  <c r="M21" i="1" s="1"/>
  <c r="K21" i="1"/>
  <c r="L20" i="1"/>
  <c r="K20" i="1"/>
  <c r="M20" i="1" s="1"/>
  <c r="L19" i="1"/>
  <c r="K19" i="1"/>
  <c r="M19" i="1" s="1"/>
  <c r="M18" i="1"/>
  <c r="L18" i="1"/>
  <c r="K18" i="1"/>
  <c r="L17" i="1"/>
  <c r="K17" i="1"/>
  <c r="M17" i="1" s="1"/>
  <c r="L16" i="1"/>
  <c r="K16" i="1"/>
  <c r="M16" i="1" s="1"/>
  <c r="L15" i="1"/>
  <c r="K15" i="1"/>
  <c r="M15" i="1" s="1"/>
  <c r="M14" i="1"/>
  <c r="L14" i="1"/>
  <c r="K14" i="1"/>
  <c r="J39" i="1"/>
  <c r="J38" i="1"/>
  <c r="K8" i="1"/>
  <c r="L8" i="1"/>
  <c r="M8" i="1" s="1"/>
  <c r="K9" i="1"/>
  <c r="M9" i="1" s="1"/>
  <c r="L9" i="1"/>
  <c r="K10" i="1"/>
  <c r="M10" i="1" s="1"/>
  <c r="L10" i="1"/>
  <c r="K11" i="1"/>
  <c r="M11" i="1" s="1"/>
  <c r="L11" i="1"/>
  <c r="K12" i="1"/>
  <c r="L12" i="1"/>
  <c r="L7" i="1"/>
  <c r="K7" i="1"/>
  <c r="M12" i="1"/>
  <c r="J79" i="1"/>
  <c r="J74" i="1"/>
  <c r="J73" i="1"/>
  <c r="J72" i="1"/>
  <c r="J71" i="1"/>
  <c r="J70" i="1"/>
  <c r="J69" i="1"/>
  <c r="J68" i="1"/>
  <c r="J65" i="1"/>
  <c r="J64" i="1"/>
  <c r="J63" i="1"/>
  <c r="J62" i="1"/>
  <c r="J60" i="1"/>
  <c r="J57" i="1"/>
  <c r="J56" i="1"/>
  <c r="J53" i="1"/>
  <c r="J52" i="1"/>
  <c r="J48" i="1"/>
  <c r="J47" i="1"/>
  <c r="J46" i="1"/>
  <c r="J45" i="1"/>
  <c r="J44" i="1"/>
  <c r="J43" i="1"/>
  <c r="J42" i="1"/>
  <c r="J41" i="1"/>
  <c r="J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2" i="1"/>
  <c r="J11" i="1"/>
  <c r="J10" i="1"/>
  <c r="J9" i="1"/>
  <c r="J8" i="1"/>
  <c r="J7" i="1"/>
  <c r="M58" i="1" l="1"/>
  <c r="M54" i="1"/>
  <c r="M55" i="1"/>
  <c r="M50" i="1"/>
  <c r="M7" i="1"/>
</calcChain>
</file>

<file path=xl/sharedStrings.xml><?xml version="1.0" encoding="utf-8"?>
<sst xmlns="http://schemas.openxmlformats.org/spreadsheetml/2006/main" count="390" uniqueCount="247">
  <si>
    <t>Obra</t>
  </si>
  <si>
    <t>Bancos</t>
  </si>
  <si>
    <t>B.D.I.</t>
  </si>
  <si>
    <t>Encargos Sociais</t>
  </si>
  <si>
    <t>Piscina Blumenau</t>
  </si>
  <si>
    <t xml:space="preserve">SINAPI - 02/2023 - Santa Catarina
SBC - 03/2023 - Santa Catarina
SICRO3 - 10/2022 - Santa Catarina
SICRO2 - 11/2016 - Santa Catarina
ORSE - 11/2022 - Sergipe
</t>
  </si>
  <si>
    <t>33,0%</t>
  </si>
  <si>
    <t>Não Desonerado: embutido nos preços unitário dos insumos de mão de obra, de acordo com as bases.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</si>
  <si>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</si>
  <si>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</si>
  <si>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</si>
  <si>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</si>
  <si>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</si>
  <si>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</si>
  <si>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</si>
  <si>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</si>
  <si>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</si>
  <si>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</si>
  <si>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</si>
  <si>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</si>
  <si>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</si>
  <si>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</si>
  <si>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SERVIÇOS INICIAIS E ADMINISTRAÇÃO</t>
  </si>
  <si>
    <t xml:space="preserve"> 1.1 </t>
  </si>
  <si>
    <t xml:space="preserve"> 99802 </t>
  </si>
  <si>
    <t>SINAPI</t>
  </si>
  <si>
    <t>LIMPEZA DE PISO CERÂMICO OU PORCELANATO COM VASSOURA A SECO. AF_04/2019</t>
  </si>
  <si>
    <t>m²</t>
  </si>
  <si>
    <t xml:space="preserve"> 1.2 </t>
  </si>
  <si>
    <t xml:space="preserve"> 210500 </t>
  </si>
  <si>
    <t>SBC</t>
  </si>
  <si>
    <t>ALUGUEL DE CACAMBA 48 HORAS COM RETIRADA</t>
  </si>
  <si>
    <t>UN</t>
  </si>
  <si>
    <t xml:space="preserve"> 1.3 </t>
  </si>
  <si>
    <t xml:space="preserve"> 00000004 </t>
  </si>
  <si>
    <t>Próprio</t>
  </si>
  <si>
    <t>Anotação De Responsabilidade Técnica - Valor Mínimo - CREA SC</t>
  </si>
  <si>
    <t>un</t>
  </si>
  <si>
    <t xml:space="preserve"> 1.4 </t>
  </si>
  <si>
    <t xml:space="preserve"> 021101 </t>
  </si>
  <si>
    <t>MOBILIZACAO/DESMOBILIZACAO DE EQUIP. E MO</t>
  </si>
  <si>
    <t xml:space="preserve"> 1.5 </t>
  </si>
  <si>
    <t xml:space="preserve"> 90779 </t>
  </si>
  <si>
    <t>ENGENHEIRO CIVIL DE OBRA SENIOR COM ENCARGOS COMPLEMENTARES</t>
  </si>
  <si>
    <t>H</t>
  </si>
  <si>
    <t xml:space="preserve"> 1.6 </t>
  </si>
  <si>
    <t xml:space="preserve"> 93572 </t>
  </si>
  <si>
    <t>ENCARREGADO GERAL DE OBRAS COM ENCARGOS COMPLEMENTARES</t>
  </si>
  <si>
    <t>MES</t>
  </si>
  <si>
    <t xml:space="preserve"> 2 </t>
  </si>
  <si>
    <t>REFORMA ÁREA DA PISCINA E SANITÁRIOS - Execução</t>
  </si>
  <si>
    <t xml:space="preserve"> 2.1 </t>
  </si>
  <si>
    <t xml:space="preserve"> 103330 </t>
  </si>
  <si>
    <t>ALVENARIA DE VEDAÇÃO DE BLOCOS CERÂMICOS FURADOS NA HORIZONTAL DE 11,5X19X19 CM (ESPESSURA 11,5 CM) E ARGAMASSA DE ASSENTAMENTO COM PREPARO EM BETONEIRA. AF_12/2021</t>
  </si>
  <si>
    <t xml:space="preserve"> 120319 </t>
  </si>
  <si>
    <t>AZULEJO 30X60 RETIFICADA CETIM BIANCO PORTOBELLO</t>
  </si>
  <si>
    <t xml:space="preserve"> 190010 </t>
  </si>
  <si>
    <t>VASO SANITARIO COMPLETO COM ASSENTO FLEX BRANCO DECA</t>
  </si>
  <si>
    <t xml:space="preserve"> 202351 </t>
  </si>
  <si>
    <t>TORNEIRA P/LAVATORIO MESA DECAMATIC 1173 CONFORTO FECH.AUTOM</t>
  </si>
  <si>
    <t xml:space="preserve"> 190224 </t>
  </si>
  <si>
    <t>VASO SANITARIO PARA CAIXA ACOPLADA VOGUE PLUS CONFORTO DECA COMPLETO COM ASSENTO</t>
  </si>
  <si>
    <t xml:space="preserve"> 190063 </t>
  </si>
  <si>
    <t>MICTORIO COM SIFAO INTEGRADO BRANCO GELO COM METAIS DECA COMPLETO COM VALVULA</t>
  </si>
  <si>
    <t xml:space="preserve"> 190805 </t>
  </si>
  <si>
    <t>LAVATORIO PARA COLUNA SUSPENSA DECA</t>
  </si>
  <si>
    <t xml:space="preserve"> 190357 </t>
  </si>
  <si>
    <t>LAVATORIO COM COLUNA DE CHAO RAVENA 64,2x45,5x36c+ACESSORIOS</t>
  </si>
  <si>
    <t xml:space="preserve"> 190832 </t>
  </si>
  <si>
    <t>BARRA DE APOIO PARA PNE MOD.2310 80cm CONFORT DECA</t>
  </si>
  <si>
    <t>BARRA DE APOIO PARA PNE 40cm CONFORT DECA</t>
  </si>
  <si>
    <t>BARRA DE APOIO PARA PNE 30cm CONFORT DECA</t>
  </si>
  <si>
    <t>BARRA DE APOIO PARA PNE 80X80cm EM FORMATO "L" CONFORT DECA</t>
  </si>
  <si>
    <t xml:space="preserve"> 080615 </t>
  </si>
  <si>
    <t>PLATAFORMA ELEVAT. TRANSPORTE VERTICAL DESNIVEL DE 2 ATE 4M</t>
  </si>
  <si>
    <t xml:space="preserve"> 100875 </t>
  </si>
  <si>
    <t>BANCO ARTICULADO, EM ACO INOX, PARA PCD, FIXADO NA PAREDE - FORNECIMENTO E INSTALAÇÃO. AF_01/2020</t>
  </si>
  <si>
    <t xml:space="preserve"> 190079 </t>
  </si>
  <si>
    <t>CHUVEIRO ELETRICO LORENZETTI</t>
  </si>
  <si>
    <t xml:space="preserve"> 190413 </t>
  </si>
  <si>
    <t>DUCHA REDONDA PAREDE CROMADA ACQUA PLUS DECA</t>
  </si>
  <si>
    <t xml:space="preserve"> 87244 </t>
  </si>
  <si>
    <t>REVESTIMENTO CERÂMICO PARA PAREDES EXTERNAS EM PASTILHAS DE PORCELANA 5 X 5 CM (PLACAS DE 30 X 30 CM), ALINHADAS A PRUMO. AF_02/2023</t>
  </si>
  <si>
    <t xml:space="preserve"> 110155 </t>
  </si>
  <si>
    <t>PORTA COMPLETA MADEIRA 90x2,10cm LAMINADO+CHAPA ACO INOX.</t>
  </si>
  <si>
    <t xml:space="preserve"> 190324 </t>
  </si>
  <si>
    <t>TORNEIRA P/ LAVATORIO MESA BICA BAIXA PRESSMATIC COMPACT</t>
  </si>
  <si>
    <t xml:space="preserve"> 1200 </t>
  </si>
  <si>
    <t>ORSE</t>
  </si>
  <si>
    <t>Ponto de água fria embutido, c/material pvc rígido soldável Ø 25mm</t>
  </si>
  <si>
    <t xml:space="preserve"> 1679 </t>
  </si>
  <si>
    <t>Ponto de esgoto com tubo de pvc rígido soldável de  Ø 40 mm (lavatórios, mictórios, ralos sifonados, etc...)</t>
  </si>
  <si>
    <t xml:space="preserve"> 3396 </t>
  </si>
  <si>
    <t>Ponto de tomada 3p para chuveiro elétrico até 4000 va, com eletroduto de pvc flexível sanfonado embutido  Ø 3/4", inclusive aterramento</t>
  </si>
  <si>
    <t>pt</t>
  </si>
  <si>
    <t xml:space="preserve"> 060043 </t>
  </si>
  <si>
    <t>PONTO DE LUZ PARA ILUMINACAO</t>
  </si>
  <si>
    <t xml:space="preserve"> 94569 </t>
  </si>
  <si>
    <t>JANELA DE ALUMÍNIO TIPO MAXIM-AR, COM VIDROS, BATENTE E FERRAGENS. EXCLUSIVE ALIZAR, ACABAMENTO E CONTRAMARCO. FORNECIMENTO E INSTALAÇÃO. AF_12/2019</t>
  </si>
  <si>
    <t xml:space="preserve"> 101749 </t>
  </si>
  <si>
    <t>EXECUÇÃO de camada de regularização de contrapiso nas piscinas, drenos e entorno para posterior aplicação da manta asfaltica</t>
  </si>
  <si>
    <t>EXECUÇÃO de contrapiso nas piscinas, drenos e entorno para posterior instalação de revestimento</t>
  </si>
  <si>
    <t xml:space="preserve"> 87529 </t>
  </si>
  <si>
    <t>MASSA ÚNICA, PARA RECEBIMENTO DE PINTURA, EM ARGAMASSA TRAÇO 1:2:8, PREPARO MECÂNICO COM BETONEIRA 400L, APLICADA MANUALMENTE EM FACES INTERNAS DE PAREDES, ESPESSURA DE 20MM, COM EXECUÇÃO DE TALISCAS. AF_06/2014</t>
  </si>
  <si>
    <t xml:space="preserve"> 87242 </t>
  </si>
  <si>
    <t>EXECUÇÃO de revestimento cerâmico interno das piscinas adulto e infantil, pastilha cerâmica  Samoa Bright 10x10, rejunte epóxi conforme memorial, assentado com argamassa industrial AC-III em dupla camada.</t>
  </si>
  <si>
    <t xml:space="preserve"> 87246 </t>
  </si>
  <si>
    <t>EXECUÇÃO de revestimento cerâmico na borda das piscinas adulto e infantil, piso Phoenix Moon Reta 100x50x2cm, rejunte flexível, assentado com argamassa industrial AC-III cor branca em dupla camada.</t>
  </si>
  <si>
    <t>EXECUÇÃO de revestimento cerâmico na borda das piscinas adulto e infantil, piso Phoenix Moon Reta 100x30x2cm, rejunte flexível, assentado com argamassa industrial AC-III cor branca em dupla camada.</t>
  </si>
  <si>
    <t>EXECUÇÃO de revestimento cerâmico no entorno das piscinas (área externa), piso cerâmico PEI 5 PHOENIX MOON com 49x49x1,6cm, rejunte flexível conforme memorial, assentado com argamassa industrial tipo AC-III na cor branca em dupla colagem.</t>
  </si>
  <si>
    <t xml:space="preserve"> 87248 </t>
  </si>
  <si>
    <t>EXECUÇÃO de revestimento cerâmico na área dos banheiros sob a piscina, área interna e externa, piso e paredes, com piso cerâmico 5 HITCAMEL  com 60X60, rejunte flexível, assentado com argamassa industrial tipo AC-III em dupla colagem.</t>
  </si>
  <si>
    <t xml:space="preserve"> 99814 </t>
  </si>
  <si>
    <t>EXECUÇÃO de limpeza de superfície com jato de alta pressão sobre concreto.</t>
  </si>
  <si>
    <t xml:space="preserve"> 3 </t>
  </si>
  <si>
    <t>REFORMA ÁREA DA PISCINA E SANITÁRIOS - Aplicação</t>
  </si>
  <si>
    <t xml:space="preserve"> 98547 </t>
  </si>
  <si>
    <t>APLICAÇÃO de manta asfaltica 4mm classic nas piscinas, paredes dos drenos, laje do entorno e área dos vestiários (piso interno e externo).</t>
  </si>
  <si>
    <t xml:space="preserve"> 98553 </t>
  </si>
  <si>
    <t>APLICAÇÃO de manta líquida branca flexível nos drenos canaletas.</t>
  </si>
  <si>
    <t xml:space="preserve"> 98555 </t>
  </si>
  <si>
    <t>IMPERMEABILIZAÇÃO DE SUPERFÍCIE COM ARGAMASSA POLIMÉRICA / MEMBRANA ACRÍLICA, 3 DEMÃOS. AF_06/2018</t>
  </si>
  <si>
    <t xml:space="preserve"> 090141 </t>
  </si>
  <si>
    <t>APLICAÇÃO de tela galvanizada ou plástica (formato hexagonal, fio 22 e abertura de 2 cm, tipo pinteiro) nas paredes das piscinas adulto e infantil.</t>
  </si>
  <si>
    <t xml:space="preserve"> 91341 </t>
  </si>
  <si>
    <t>APLICAÇÃO de porta de alumínio natural veneziana 210x60cm.</t>
  </si>
  <si>
    <t xml:space="preserve"> 4 </t>
  </si>
  <si>
    <t>REMOÇÃO</t>
  </si>
  <si>
    <t xml:space="preserve"> 4.1 </t>
  </si>
  <si>
    <t xml:space="preserve"> 97634 </t>
  </si>
  <si>
    <t>REMOÇÃO de todo o revestimento em azulejo das piscinas adulto e infantil, cerâmicas do entorno, sanitários e acesso, incluindo as paredes, de forma mecanizada com martelete sem reaproveitamento.</t>
  </si>
  <si>
    <t xml:space="preserve"> 1600989 </t>
  </si>
  <si>
    <t>SICRO3</t>
  </si>
  <si>
    <t>REMOÇÃO de toda a impermeabilização das piscinas e do entorno, incluindo área dos vestiários, de forma mecanizada com martelete sem reaproveitamento.</t>
  </si>
  <si>
    <t>m³</t>
  </si>
  <si>
    <t>REMOÇÃO de todo o contrapiso das das piscinas adulto e infantil e seu entorno, e área interna e externa dos vestiários.</t>
  </si>
  <si>
    <t>REMOÇÃO de todo o emboço/reboco das paredes na área interna e externa dos vestiários.</t>
  </si>
  <si>
    <t xml:space="preserve"> 160024 </t>
  </si>
  <si>
    <t>REMOÇÃO da junta de dilatação atrás torre da caixa dágua</t>
  </si>
  <si>
    <t>M</t>
  </si>
  <si>
    <t>REMOÇÃO do revestimento da escada de acesso aos vestiários</t>
  </si>
  <si>
    <t xml:space="preserve"> 97645 </t>
  </si>
  <si>
    <t>REMOÇÃO de janelas dos banheiros sob a piscina, das paredes internas e externas.</t>
  </si>
  <si>
    <t xml:space="preserve"> 97644 </t>
  </si>
  <si>
    <t>REMOÇÃO de portas dos banheiros sob a piscina, das paredes internas e externas.</t>
  </si>
  <si>
    <t xml:space="preserve"> 97665 </t>
  </si>
  <si>
    <t>REMOÇÃO de luminárias tipo calha de sobrepor duas lâmpadas de forma manual sem reaproveitamento.</t>
  </si>
  <si>
    <t xml:space="preserve"> 022613 </t>
  </si>
  <si>
    <t>REMOÇÃO de postes de iluminação de forma manual sem reaproveitamento.</t>
  </si>
  <si>
    <t xml:space="preserve"> 022749 </t>
  </si>
  <si>
    <t>REMOÇÃO de guarda-corpo e corrimão no entorno e na escada de acesso aos vestiários sem reaproveitamento.</t>
  </si>
  <si>
    <t xml:space="preserve"> 5 </t>
  </si>
  <si>
    <t>INSTALAÇÃO</t>
  </si>
  <si>
    <t xml:space="preserve"> 11364 </t>
  </si>
  <si>
    <t>INSTALAÇÃO de postes de iluminação em LED área externa piscinas</t>
  </si>
  <si>
    <t xml:space="preserve"> 6 </t>
  </si>
  <si>
    <t>RECUPERAÇÃO</t>
  </si>
  <si>
    <t>Total Geral</t>
  </si>
  <si>
    <t>_______________________________________________________________
Vicente Parente
Setor de Engenharia</t>
  </si>
  <si>
    <t>EXECUÇÃO de junta de dilatação atrás da torre da caixa d'agua com apliacação de espaçador de polietileno, asfalto elastomérico, fita de polietileno e selante elástico.</t>
  </si>
  <si>
    <t>EXECUÇÃO de recuperação das canaletas de drenagem com aplicação de argamassa de regularização traço 1:3.</t>
  </si>
  <si>
    <t>m</t>
  </si>
  <si>
    <t>composicao</t>
  </si>
  <si>
    <t>APLICAÇÃO de resina de poliuretano em fissuras/trincas no concreto dentro da piscina, laje de entorno e vestiarios.</t>
  </si>
  <si>
    <t>APLICAÇÃO de resina de poliuretano em fissuras/trincas no concreto da casa de máquinas e galeria.</t>
  </si>
  <si>
    <t>litro</t>
  </si>
  <si>
    <t>APLICAÇÃO de grelha articulada nos drenos canaletas.</t>
  </si>
  <si>
    <t>APLICAÇÃO de armadura de reforço aço CA-50 8mm empregando adesivo estrutural Sikadur® Epoxi de média fluidez e pega normal, bi componente, para fixação em concreto.</t>
  </si>
  <si>
    <t>kg</t>
  </si>
  <si>
    <t>APLICAÇÃO e fabricação de guarda-corpo e corrimão de inox na escada de acesso ao sanitário sob a piscina, devendo respeitar as especificações das normas NBR 9050/2015, NBR 9077/2001 e NBR 14718/2008.</t>
  </si>
  <si>
    <t>APLICAÇÃO e fabricação de guarda-corpo de inox no entorno da área do sanitário, devendo respeitar as especificações das normas NBR 9050/2015, NBR 9077/2001 e NBR 14718/2008.</t>
  </si>
  <si>
    <t>REMOÇÃO dos bicos para injeção de poliuretano e tamponamento na galeria</t>
  </si>
  <si>
    <t>REMOÇÃO dos bicosde injeção de poliuretano e tamponamento para areas externas</t>
  </si>
  <si>
    <t>und</t>
  </si>
  <si>
    <t>INSERÇÃO de bicos para injeção de resinas de poliuretano para areas externas</t>
  </si>
  <si>
    <t>INSERÇÃO de bicos para injeção de resinas para casa de máquinas e galeria</t>
  </si>
  <si>
    <t>LUMINÁRIA PENDENTE A LED COM DIFUSOR TRANSLÚCIDO LEITOSO. CORPO EM ALUMÍNIO COM PINTURA MICROTEXTURIZADA. PLACA DE LED E DRIVER MULTITENSÃO INTEGRADO. ILUMINAÇÃO DIRETA E INDIRETA. CABO E CANOPLA NA COR BRANCA
FABRICANTE: LUMICENTER OU EQUIVALENTE
MODELO: PD78-P3000840BC
COR: BRANCA
LÂMPADAS: LED 4000K - 37W - 3630 LM
DIMENSÕES: 111,5X7,5X12,5 CM (LXPXA)</t>
  </si>
  <si>
    <t>RECUPERAÇÃO estrutural das áreas que apresentam corrosão de armadura e desplacamento de concreto nas piscinas e laje do entorno, incluindo área dos vestiários, com argamassa polimérica estrutural VEDACIT e Inibidor de corrosão VEDACIT PRO conforme Anexo B.</t>
  </si>
  <si>
    <t>RECUPERAÇÃO estrutural de paredes e teto da galeria com recomposição da armadura conforme projeto original com aplicação de aumento do cobrimento, com argamassa polimérica estrutural VEDACIT e Inibidor de corrosão VEDACIT PRO conforme Anexo B,  empregando adesivo estrutural Sikadur® Epoxi de média fluidez e pega normal, bi componente, para fixação da armadura nova no concreto.</t>
  </si>
  <si>
    <t>-</t>
  </si>
  <si>
    <t>Acumulado</t>
  </si>
  <si>
    <t>Relativo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</si>
  <si>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</si>
  <si>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</si>
  <si>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</si>
  <si>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</si>
  <si>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</si>
  <si>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</si>
  <si>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</si>
  <si>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</si>
  <si>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</si>
  <si>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</si>
  <si>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 xml:space="preserve"> 2.12</t>
  </si>
  <si>
    <t xml:space="preserve"> 2.13</t>
  </si>
  <si>
    <t xml:space="preserve"> 2.14</t>
  </si>
  <si>
    <t xml:space="preserve"> 2.15</t>
  </si>
  <si>
    <t xml:space="preserve"> 2.16</t>
  </si>
  <si>
    <t xml:space="preserve"> 2.17</t>
  </si>
  <si>
    <t xml:space="preserve"> 2.18</t>
  </si>
  <si>
    <t xml:space="preserve"> 2.19</t>
  </si>
  <si>
    <t xml:space="preserve"> 2.20</t>
  </si>
  <si>
    <t xml:space="preserve"> 2.21</t>
  </si>
  <si>
    <t xml:space="preserve"> 2.22</t>
  </si>
  <si>
    <t xml:space="preserve"> 2.23</t>
  </si>
  <si>
    <t xml:space="preserve"> 2.24</t>
  </si>
  <si>
    <t xml:space="preserve"> 2.25</t>
  </si>
  <si>
    <t xml:space="preserve"> 2.26</t>
  </si>
  <si>
    <t xml:space="preserve"> 2.27</t>
  </si>
  <si>
    <t xml:space="preserve"> 2.28</t>
  </si>
  <si>
    <t xml:space="preserve"> 2.29</t>
  </si>
  <si>
    <t xml:space="preserve"> 2.30</t>
  </si>
  <si>
    <t xml:space="preserve"> 2.31</t>
  </si>
  <si>
    <t xml:space="preserve"> 2.32</t>
  </si>
  <si>
    <t xml:space="preserve"> 2.33</t>
  </si>
  <si>
    <t xml:space="preserve"> 2.34</t>
  </si>
  <si>
    <t xml:space="preserve"> 2.35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</si>
  <si>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</si>
  <si>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</si>
  <si>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</si>
  <si>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</si>
  <si>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</si>
  <si>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</si>
  <si>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</si>
  <si>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</si>
  <si>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</si>
  <si>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</si>
  <si>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</si>
  <si>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 xml:space="preserve"> 4.2</t>
  </si>
  <si>
    <t xml:space="preserve"> 4.3</t>
  </si>
  <si>
    <t xml:space="preserve"> 4.4</t>
  </si>
  <si>
    <t xml:space="preserve"> 4.5</t>
  </si>
  <si>
    <t xml:space="preserve"> 4.6</t>
  </si>
  <si>
    <t xml:space="preserve"> 4.7</t>
  </si>
  <si>
    <t xml:space="preserve"> 4.8</t>
  </si>
  <si>
    <t xml:space="preserve"> 4.9</t>
  </si>
  <si>
    <t xml:space="preserve"> 4.10</t>
  </si>
  <si>
    <t xml:space="preserve"> 4.11</t>
  </si>
  <si>
    <t xml:space="preserve"> 4.12</t>
  </si>
  <si>
    <t xml:space="preserve"> 4.13</t>
  </si>
  <si>
    <t>5.1</t>
  </si>
  <si>
    <t>5.2</t>
  </si>
  <si>
    <t>5.3</t>
  </si>
  <si>
    <t>5.4</t>
  </si>
  <si>
    <t>6.1</t>
  </si>
  <si>
    <t>6.2</t>
  </si>
  <si>
    <t>TOTAL MO</t>
  </si>
  <si>
    <t>TOTAL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</si>
</sst>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6" formatCode="#,##0.00\ %"/>
  </numFmts>
  <fonts count="2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1"/>
      <name val="Arial"/>
      <family val="1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2">
    <xf numFmtId="0" fontId="0" fillId="0" borderId="0"/>
    <xf numFmtId="44" fontId="22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6" fontId="15" fillId="15" borderId="12" xfId="0" applyNumberFormat="1" applyFont="1" applyFill="1" applyBorder="1" applyAlignment="1">
      <alignment horizontal="right" vertical="top" wrapText="1"/>
    </xf>
    <xf numFmtId="0" fontId="16" fillId="16" borderId="0" xfId="0" applyFont="1" applyFill="1" applyAlignment="1">
      <alignment horizontal="left" vertical="top" wrapText="1"/>
    </xf>
    <xf numFmtId="0" fontId="17" fillId="17" borderId="0" xfId="0" applyFont="1" applyFill="1" applyAlignment="1">
      <alignment horizontal="center" vertical="top" wrapText="1"/>
    </xf>
    <xf numFmtId="0" fontId="18" fillId="18" borderId="0" xfId="0" applyFont="1" applyFill="1" applyAlignment="1">
      <alignment horizontal="right" vertical="top" wrapText="1"/>
    </xf>
    <xf numFmtId="0" fontId="20" fillId="20" borderId="0" xfId="0" applyFont="1" applyFill="1" applyAlignment="1">
      <alignment horizontal="left" vertical="top" wrapText="1"/>
    </xf>
    <xf numFmtId="0" fontId="21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6" fillId="1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18" fillId="18" borderId="0" xfId="0" applyFont="1" applyFill="1" applyAlignment="1">
      <alignment horizontal="right" vertical="top" wrapText="1"/>
    </xf>
    <xf numFmtId="4" fontId="19" fillId="19" borderId="0" xfId="0" applyNumberFormat="1" applyFont="1" applyFill="1" applyAlignment="1">
      <alignment horizontal="right" vertical="top" wrapText="1"/>
    </xf>
    <xf numFmtId="0" fontId="21" fillId="21" borderId="0" xfId="0" applyFont="1" applyFill="1" applyAlignment="1">
      <alignment horizontal="center" vertical="top" wrapText="1"/>
    </xf>
    <xf numFmtId="0" fontId="11" fillId="11" borderId="13" xfId="0" applyFont="1" applyFill="1" applyBorder="1" applyAlignment="1">
      <alignment horizontal="left" vertical="top" wrapText="1"/>
    </xf>
    <xf numFmtId="0" fontId="13" fillId="13" borderId="13" xfId="0" applyFont="1" applyFill="1" applyBorder="1" applyAlignment="1">
      <alignment horizontal="right" vertical="top" wrapText="1"/>
    </xf>
    <xf numFmtId="4" fontId="14" fillId="14" borderId="13" xfId="0" applyNumberFormat="1" applyFont="1" applyFill="1" applyBorder="1" applyAlignment="1">
      <alignment horizontal="right" vertical="top" wrapText="1"/>
    </xf>
    <xf numFmtId="0" fontId="11" fillId="12" borderId="13" xfId="0" applyFont="1" applyFill="1" applyBorder="1" applyAlignment="1">
      <alignment horizontal="center" vertical="top" wrapText="1"/>
    </xf>
    <xf numFmtId="0" fontId="11" fillId="13" borderId="13" xfId="0" applyFont="1" applyFill="1" applyBorder="1" applyAlignment="1">
      <alignment horizontal="right" vertical="top" wrapText="1"/>
    </xf>
    <xf numFmtId="0" fontId="11" fillId="13" borderId="10" xfId="0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center" vertical="top" wrapText="1"/>
    </xf>
    <xf numFmtId="4" fontId="18" fillId="18" borderId="0" xfId="0" applyNumberFormat="1" applyFont="1" applyFill="1" applyAlignment="1">
      <alignment horizontal="right" vertical="top" wrapText="1"/>
    </xf>
    <xf numFmtId="44" fontId="0" fillId="0" borderId="0" xfId="1" applyFont="1"/>
    <xf numFmtId="44" fontId="0" fillId="0" borderId="0" xfId="0" applyNumberFormat="1"/>
    <xf numFmtId="0" fontId="5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22" borderId="14" xfId="0" applyFont="1" applyFill="1" applyBorder="1" applyAlignment="1">
      <alignment horizontal="center" vertical="top" wrapText="1"/>
    </xf>
    <xf numFmtId="0" fontId="10" fillId="16" borderId="0" xfId="0" applyFont="1" applyFill="1" applyAlignment="1">
      <alignment horizontal="left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676275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tabSelected="1" showOutlineSymbols="0" showWhiteSpace="0" topLeftCell="A79" zoomScaleNormal="100" workbookViewId="0">
      <selection activeCell="L87" sqref="L87:N87"/>
    </sheetView>
  </sheetViews>
  <sheetFormatPr defaultRowHeight="13.8" x14ac:dyDescent="0.25"/>
  <cols>
    <col min="1" max="3" width="10" bestFit="1" customWidth="1"/>
    <col min="4" max="4" width="60" bestFit="1" customWidth="1"/>
    <col min="5" max="5" width="5" bestFit="1" customWidth="1"/>
    <col min="6" max="10" width="10" bestFit="1" customWidth="1"/>
    <col min="11" max="13" width="10.5" bestFit="1" customWidth="1"/>
    <col min="14" max="14" width="10" bestFit="1" customWidth="1"/>
    <col min="15" max="15" width="10.796875" bestFit="1" customWidth="1"/>
    <col min="16" max="16" width="15.5" bestFit="1" customWidth="1"/>
  </cols>
  <sheetData>
    <row r="1" spans="1:15" ht="13.8" customHeight="1" x14ac:dyDescent="0.25">
      <c r="A1" s="1"/>
      <c r="B1" s="1"/>
      <c r="C1" s="1"/>
      <c r="D1" s="1" t="s">
        <v>0</v>
      </c>
      <c r="E1" s="17" t="s">
        <v>1</v>
      </c>
      <c r="F1" s="17"/>
      <c r="G1" s="17"/>
      <c r="H1" s="17" t="s">
        <v>2</v>
      </c>
      <c r="I1" s="17"/>
      <c r="J1" s="17"/>
      <c r="K1" s="17" t="s">
        <v>3</v>
      </c>
      <c r="L1" s="17"/>
      <c r="M1" s="17"/>
      <c r="N1" s="17"/>
      <c r="O1" s="17"/>
    </row>
    <row r="2" spans="1:15" ht="79.95" customHeight="1" x14ac:dyDescent="0.25">
      <c r="A2" s="12"/>
      <c r="B2" s="12"/>
      <c r="C2" s="12"/>
      <c r="D2" s="12" t="s">
        <v>4</v>
      </c>
      <c r="E2" s="18" t="s">
        <v>5</v>
      </c>
      <c r="F2" s="18"/>
      <c r="G2" s="18"/>
      <c r="H2" s="18" t="s">
        <v>6</v>
      </c>
      <c r="I2" s="18"/>
      <c r="J2" s="18"/>
      <c r="K2" s="18" t="s">
        <v>7</v>
      </c>
      <c r="L2" s="18"/>
      <c r="M2" s="18"/>
      <c r="N2" s="18"/>
      <c r="O2" s="18"/>
    </row>
    <row r="3" spans="1:15" x14ac:dyDescent="0.25">
      <c r="A3" s="19" t="s">
        <v>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5" ht="15" customHeight="1" x14ac:dyDescent="0.25">
      <c r="A4" s="21" t="s">
        <v>9</v>
      </c>
      <c r="B4" s="22" t="s">
        <v>10</v>
      </c>
      <c r="C4" s="21" t="s">
        <v>11</v>
      </c>
      <c r="D4" s="21" t="s">
        <v>12</v>
      </c>
      <c r="E4" s="23" t="s">
        <v>13</v>
      </c>
      <c r="F4" s="22" t="s">
        <v>14</v>
      </c>
      <c r="G4" s="22" t="s">
        <v>15</v>
      </c>
      <c r="H4" s="23" t="s">
        <v>16</v>
      </c>
      <c r="I4" s="21"/>
      <c r="J4" s="21"/>
      <c r="K4" s="23" t="s">
        <v>17</v>
      </c>
      <c r="L4" s="21"/>
      <c r="M4" s="21"/>
      <c r="N4" s="37" t="s">
        <v>18</v>
      </c>
      <c r="O4" s="37" t="s">
        <v>18</v>
      </c>
    </row>
    <row r="5" spans="1:15" ht="15" customHeight="1" x14ac:dyDescent="0.25">
      <c r="A5" s="22"/>
      <c r="B5" s="22"/>
      <c r="C5" s="22"/>
      <c r="D5" s="22"/>
      <c r="E5" s="22"/>
      <c r="F5" s="22"/>
      <c r="G5" s="22"/>
      <c r="H5" s="2" t="s">
        <v>19</v>
      </c>
      <c r="I5" s="2" t="s">
        <v>20</v>
      </c>
      <c r="J5" s="2" t="s">
        <v>17</v>
      </c>
      <c r="K5" s="2" t="s">
        <v>19</v>
      </c>
      <c r="L5" s="2" t="s">
        <v>20</v>
      </c>
      <c r="M5" s="2" t="s">
        <v>17</v>
      </c>
      <c r="N5" s="38" t="s">
        <v>181</v>
      </c>
      <c r="O5" s="39" t="s">
        <v>180</v>
      </c>
    </row>
    <row r="6" spans="1:15" ht="24" customHeight="1" x14ac:dyDescent="0.25">
      <c r="A6" s="3" t="s">
        <v>21</v>
      </c>
      <c r="B6" s="3"/>
      <c r="C6" s="3"/>
      <c r="D6" s="3" t="s">
        <v>22</v>
      </c>
      <c r="E6" s="3"/>
      <c r="F6" s="4"/>
      <c r="G6" s="3"/>
      <c r="H6" s="3"/>
      <c r="I6" s="3"/>
      <c r="J6" s="3"/>
      <c r="K6" s="3"/>
      <c r="L6" s="3"/>
      <c r="M6" s="5">
        <f>SUM(M7:M12)</f>
        <v>166423.6</v>
      </c>
      <c r="N6" s="6">
        <f>M6/M83</f>
        <v>6.2454252656123643E-2</v>
      </c>
      <c r="O6" s="3" t="s">
        <v>179</v>
      </c>
    </row>
    <row r="7" spans="1:15" ht="25.95" customHeight="1" x14ac:dyDescent="0.25">
      <c r="A7" s="7" t="s">
        <v>23</v>
      </c>
      <c r="B7" s="9" t="s">
        <v>24</v>
      </c>
      <c r="C7" s="7" t="s">
        <v>25</v>
      </c>
      <c r="D7" s="7" t="s">
        <v>26</v>
      </c>
      <c r="E7" s="8" t="s">
        <v>27</v>
      </c>
      <c r="F7" s="9">
        <v>2300</v>
      </c>
      <c r="G7" s="10">
        <v>0.53</v>
      </c>
      <c r="H7" s="10">
        <v>0.57999999999999996</v>
      </c>
      <c r="I7" s="10">
        <v>0.12</v>
      </c>
      <c r="J7" s="10">
        <f>H7+I7</f>
        <v>0.7</v>
      </c>
      <c r="K7" s="10">
        <f>H7*F7</f>
        <v>1334</v>
      </c>
      <c r="L7" s="10">
        <f>I7*F7</f>
        <v>276</v>
      </c>
      <c r="M7" s="10">
        <f>K7+L7</f>
        <v>1610</v>
      </c>
      <c r="N7" s="11">
        <f t="shared" ref="N7:N12" si="0">M7/$M$83</f>
        <v>6.0418923023152404E-4</v>
      </c>
      <c r="O7" s="11">
        <f>N7</f>
        <v>6.0418923023152404E-4</v>
      </c>
    </row>
    <row r="8" spans="1:15" ht="24" customHeight="1" x14ac:dyDescent="0.25">
      <c r="A8" s="7" t="s">
        <v>28</v>
      </c>
      <c r="B8" s="9" t="s">
        <v>29</v>
      </c>
      <c r="C8" s="7" t="s">
        <v>30</v>
      </c>
      <c r="D8" s="7" t="s">
        <v>31</v>
      </c>
      <c r="E8" s="8" t="s">
        <v>32</v>
      </c>
      <c r="F8" s="9">
        <v>25</v>
      </c>
      <c r="G8" s="10">
        <v>350</v>
      </c>
      <c r="H8" s="10">
        <v>0</v>
      </c>
      <c r="I8" s="10">
        <v>465.5</v>
      </c>
      <c r="J8" s="10">
        <f t="shared" ref="J8:J12" si="1">H8+I8</f>
        <v>465.5</v>
      </c>
      <c r="K8" s="10">
        <f t="shared" ref="K8:K12" si="2">H8*F8</f>
        <v>0</v>
      </c>
      <c r="L8" s="10">
        <f t="shared" ref="L8:L12" si="3">I8*F8</f>
        <v>11637.5</v>
      </c>
      <c r="M8" s="10">
        <f t="shared" ref="M8:M12" si="4">K8+L8</f>
        <v>11637.5</v>
      </c>
      <c r="N8" s="11">
        <f t="shared" si="0"/>
        <v>4.3672373706952552E-3</v>
      </c>
      <c r="O8" s="11">
        <f>O7+N8</f>
        <v>4.971426600926779E-3</v>
      </c>
    </row>
    <row r="9" spans="1:15" ht="25.95" customHeight="1" x14ac:dyDescent="0.25">
      <c r="A9" s="7" t="s">
        <v>33</v>
      </c>
      <c r="B9" s="9" t="s">
        <v>34</v>
      </c>
      <c r="C9" s="7" t="s">
        <v>35</v>
      </c>
      <c r="D9" s="7" t="s">
        <v>36</v>
      </c>
      <c r="E9" s="8" t="s">
        <v>37</v>
      </c>
      <c r="F9" s="9">
        <v>1</v>
      </c>
      <c r="G9" s="10">
        <v>250</v>
      </c>
      <c r="H9" s="10">
        <v>0</v>
      </c>
      <c r="I9" s="10">
        <v>332.5</v>
      </c>
      <c r="J9" s="10">
        <f t="shared" si="1"/>
        <v>332.5</v>
      </c>
      <c r="K9" s="10">
        <f t="shared" si="2"/>
        <v>0</v>
      </c>
      <c r="L9" s="10">
        <f t="shared" si="3"/>
        <v>332.5</v>
      </c>
      <c r="M9" s="10">
        <f t="shared" si="4"/>
        <v>332.5</v>
      </c>
      <c r="N9" s="11">
        <f t="shared" si="0"/>
        <v>1.24778210591293E-4</v>
      </c>
      <c r="O9" s="11">
        <f t="shared" ref="O9:O12" si="5">O8+N9</f>
        <v>5.0962048115180724E-3</v>
      </c>
    </row>
    <row r="10" spans="1:15" ht="24" customHeight="1" x14ac:dyDescent="0.25">
      <c r="A10" s="7" t="s">
        <v>38</v>
      </c>
      <c r="B10" s="9" t="s">
        <v>39</v>
      </c>
      <c r="C10" s="7" t="s">
        <v>30</v>
      </c>
      <c r="D10" s="7" t="s">
        <v>40</v>
      </c>
      <c r="E10" s="8" t="s">
        <v>32</v>
      </c>
      <c r="F10" s="9">
        <v>1</v>
      </c>
      <c r="G10" s="10">
        <v>15000</v>
      </c>
      <c r="H10" s="10">
        <v>0</v>
      </c>
      <c r="I10" s="10">
        <v>19950</v>
      </c>
      <c r="J10" s="10">
        <f t="shared" si="1"/>
        <v>19950</v>
      </c>
      <c r="K10" s="10">
        <f t="shared" si="2"/>
        <v>0</v>
      </c>
      <c r="L10" s="10">
        <f t="shared" si="3"/>
        <v>19950</v>
      </c>
      <c r="M10" s="10">
        <f t="shared" si="4"/>
        <v>19950</v>
      </c>
      <c r="N10" s="11">
        <f t="shared" si="0"/>
        <v>7.4866926354775799E-3</v>
      </c>
      <c r="O10" s="11">
        <f t="shared" si="5"/>
        <v>1.2582897446995651E-2</v>
      </c>
    </row>
    <row r="11" spans="1:15" ht="25.95" customHeight="1" x14ac:dyDescent="0.25">
      <c r="A11" s="7" t="s">
        <v>41</v>
      </c>
      <c r="B11" s="9" t="s">
        <v>42</v>
      </c>
      <c r="C11" s="7" t="s">
        <v>25</v>
      </c>
      <c r="D11" s="7" t="s">
        <v>43</v>
      </c>
      <c r="E11" s="8" t="s">
        <v>44</v>
      </c>
      <c r="F11" s="9">
        <v>308</v>
      </c>
      <c r="G11" s="10">
        <v>173.18</v>
      </c>
      <c r="H11" s="10">
        <v>227.76</v>
      </c>
      <c r="I11" s="10">
        <v>2.56</v>
      </c>
      <c r="J11" s="10">
        <f t="shared" si="1"/>
        <v>230.32</v>
      </c>
      <c r="K11" s="10">
        <f t="shared" si="2"/>
        <v>70150.080000000002</v>
      </c>
      <c r="L11" s="10">
        <f t="shared" si="3"/>
        <v>788.48</v>
      </c>
      <c r="M11" s="10">
        <f t="shared" si="4"/>
        <v>70938.559999999998</v>
      </c>
      <c r="N11" s="11">
        <f t="shared" si="0"/>
        <v>2.6621313018716012E-2</v>
      </c>
      <c r="O11" s="11">
        <f t="shared" si="5"/>
        <v>3.9204210465711667E-2</v>
      </c>
    </row>
    <row r="12" spans="1:15" ht="25.95" customHeight="1" x14ac:dyDescent="0.25">
      <c r="A12" s="7" t="s">
        <v>45</v>
      </c>
      <c r="B12" s="9" t="s">
        <v>46</v>
      </c>
      <c r="C12" s="7" t="s">
        <v>25</v>
      </c>
      <c r="D12" s="7" t="s">
        <v>47</v>
      </c>
      <c r="E12" s="8" t="s">
        <v>48</v>
      </c>
      <c r="F12" s="9">
        <v>7</v>
      </c>
      <c r="G12" s="10">
        <v>6654.68</v>
      </c>
      <c r="H12" s="10">
        <v>8223.69</v>
      </c>
      <c r="I12" s="10">
        <v>627.03</v>
      </c>
      <c r="J12" s="10">
        <f t="shared" si="1"/>
        <v>8850.7200000000012</v>
      </c>
      <c r="K12" s="10">
        <f t="shared" si="2"/>
        <v>57565.83</v>
      </c>
      <c r="L12" s="10">
        <f t="shared" si="3"/>
        <v>4389.21</v>
      </c>
      <c r="M12" s="10">
        <f t="shared" si="4"/>
        <v>61955.040000000001</v>
      </c>
      <c r="N12" s="11">
        <f t="shared" si="0"/>
        <v>2.3250042190411976E-2</v>
      </c>
      <c r="O12" s="11">
        <f t="shared" si="5"/>
        <v>6.2454252656123643E-2</v>
      </c>
    </row>
    <row r="13" spans="1:15" ht="24" customHeight="1" x14ac:dyDescent="0.25">
      <c r="A13" s="3" t="s">
        <v>49</v>
      </c>
      <c r="B13" s="3"/>
      <c r="C13" s="3"/>
      <c r="D13" s="3" t="s">
        <v>50</v>
      </c>
      <c r="E13" s="3"/>
      <c r="F13" s="4"/>
      <c r="G13" s="3"/>
      <c r="H13" s="3"/>
      <c r="I13" s="3"/>
      <c r="J13" s="3"/>
      <c r="K13" s="3"/>
      <c r="L13" s="3"/>
      <c r="M13" s="5">
        <f>SUM(M14:M48)</f>
        <v>901385.16349999991</v>
      </c>
      <c r="N13" s="6">
        <f>M13/M83</f>
        <v>0.33826534663178964</v>
      </c>
      <c r="O13" s="3" t="s">
        <v>179</v>
      </c>
    </row>
    <row r="14" spans="1:15" ht="52.05" customHeight="1" x14ac:dyDescent="0.25">
      <c r="A14" s="7" t="s">
        <v>51</v>
      </c>
      <c r="B14" s="9" t="s">
        <v>52</v>
      </c>
      <c r="C14" s="7" t="s">
        <v>25</v>
      </c>
      <c r="D14" s="7" t="s">
        <v>53</v>
      </c>
      <c r="E14" s="8" t="s">
        <v>27</v>
      </c>
      <c r="F14" s="9">
        <v>49.5</v>
      </c>
      <c r="G14" s="10">
        <v>101.07</v>
      </c>
      <c r="H14" s="10">
        <v>59.3</v>
      </c>
      <c r="I14" s="10">
        <v>75.12</v>
      </c>
      <c r="J14" s="10">
        <f t="shared" ref="J14:J48" si="6">H14+I14</f>
        <v>134.42000000000002</v>
      </c>
      <c r="K14" s="10">
        <f t="shared" ref="K14:K48" si="7">H14*F14</f>
        <v>2935.35</v>
      </c>
      <c r="L14" s="10">
        <f t="shared" ref="L14:L48" si="8">I14*F14</f>
        <v>3718.44</v>
      </c>
      <c r="M14" s="10">
        <f t="shared" ref="M14:M48" si="9">K14+L14</f>
        <v>6653.79</v>
      </c>
      <c r="N14" s="11">
        <f t="shared" ref="N14:N48" si="10">M14/$M$83</f>
        <v>2.4969864957901937E-3</v>
      </c>
      <c r="O14" s="11">
        <f>O12+N14</f>
        <v>6.4951239151913837E-2</v>
      </c>
    </row>
    <row r="15" spans="1:15" ht="24" customHeight="1" x14ac:dyDescent="0.25">
      <c r="A15" s="7" t="s">
        <v>182</v>
      </c>
      <c r="B15" s="9" t="s">
        <v>54</v>
      </c>
      <c r="C15" s="7" t="s">
        <v>30</v>
      </c>
      <c r="D15" s="7" t="s">
        <v>55</v>
      </c>
      <c r="E15" s="8" t="s">
        <v>27</v>
      </c>
      <c r="F15" s="9">
        <v>72</v>
      </c>
      <c r="G15" s="10">
        <v>147.38</v>
      </c>
      <c r="H15" s="10">
        <v>29.47</v>
      </c>
      <c r="I15" s="10">
        <v>166.54</v>
      </c>
      <c r="J15" s="10">
        <f t="shared" si="6"/>
        <v>196.01</v>
      </c>
      <c r="K15" s="10">
        <f t="shared" si="7"/>
        <v>2121.84</v>
      </c>
      <c r="L15" s="10">
        <f t="shared" si="8"/>
        <v>11990.88</v>
      </c>
      <c r="M15" s="10">
        <f t="shared" si="9"/>
        <v>14112.72</v>
      </c>
      <c r="N15" s="11">
        <f t="shared" si="10"/>
        <v>5.2961201448900831E-3</v>
      </c>
      <c r="O15" s="11">
        <f>O14+N15</f>
        <v>7.0247359296803924E-2</v>
      </c>
    </row>
    <row r="16" spans="1:15" ht="25.95" customHeight="1" x14ac:dyDescent="0.25">
      <c r="A16" s="7" t="s">
        <v>183</v>
      </c>
      <c r="B16" s="9" t="s">
        <v>56</v>
      </c>
      <c r="C16" s="7" t="s">
        <v>30</v>
      </c>
      <c r="D16" s="7" t="s">
        <v>57</v>
      </c>
      <c r="E16" s="8" t="s">
        <v>32</v>
      </c>
      <c r="F16" s="9">
        <v>4</v>
      </c>
      <c r="G16" s="10">
        <v>1504.52</v>
      </c>
      <c r="H16" s="10">
        <v>225.93</v>
      </c>
      <c r="I16" s="10">
        <v>1775.08</v>
      </c>
      <c r="J16" s="10">
        <f t="shared" si="6"/>
        <v>2001.01</v>
      </c>
      <c r="K16" s="10">
        <f t="shared" si="7"/>
        <v>903.72</v>
      </c>
      <c r="L16" s="10">
        <f t="shared" si="8"/>
        <v>7100.32</v>
      </c>
      <c r="M16" s="10">
        <f t="shared" si="9"/>
        <v>8004.04</v>
      </c>
      <c r="N16" s="11">
        <f t="shared" si="10"/>
        <v>3.0036986126349861E-3</v>
      </c>
      <c r="O16" s="11">
        <f t="shared" ref="O16:O48" si="11">O15+N16</f>
        <v>7.3251057909438907E-2</v>
      </c>
    </row>
    <row r="17" spans="1:15" ht="25.95" customHeight="1" x14ac:dyDescent="0.25">
      <c r="A17" s="7" t="s">
        <v>184</v>
      </c>
      <c r="B17" s="9" t="s">
        <v>58</v>
      </c>
      <c r="C17" s="7" t="s">
        <v>30</v>
      </c>
      <c r="D17" s="7" t="s">
        <v>59</v>
      </c>
      <c r="E17" s="8" t="s">
        <v>32</v>
      </c>
      <c r="F17" s="9">
        <v>1</v>
      </c>
      <c r="G17" s="10">
        <v>729.94</v>
      </c>
      <c r="H17" s="10">
        <v>21.01</v>
      </c>
      <c r="I17" s="10">
        <v>949.81</v>
      </c>
      <c r="J17" s="10">
        <f t="shared" si="6"/>
        <v>970.81999999999994</v>
      </c>
      <c r="K17" s="10">
        <f t="shared" si="7"/>
        <v>21.01</v>
      </c>
      <c r="L17" s="10">
        <f t="shared" si="8"/>
        <v>949.81</v>
      </c>
      <c r="M17" s="10">
        <f t="shared" si="9"/>
        <v>970.81999999999994</v>
      </c>
      <c r="N17" s="11">
        <f t="shared" si="10"/>
        <v>3.643223531014709E-4</v>
      </c>
      <c r="O17" s="11">
        <f t="shared" si="11"/>
        <v>7.3615380262540372E-2</v>
      </c>
    </row>
    <row r="18" spans="1:15" ht="25.95" customHeight="1" x14ac:dyDescent="0.25">
      <c r="A18" s="7" t="s">
        <v>185</v>
      </c>
      <c r="B18" s="9" t="s">
        <v>60</v>
      </c>
      <c r="C18" s="7" t="s">
        <v>30</v>
      </c>
      <c r="D18" s="7" t="s">
        <v>61</v>
      </c>
      <c r="E18" s="8" t="s">
        <v>32</v>
      </c>
      <c r="F18" s="9">
        <v>1</v>
      </c>
      <c r="G18" s="10">
        <v>1731.61</v>
      </c>
      <c r="H18" s="10">
        <v>225.93</v>
      </c>
      <c r="I18" s="10">
        <v>2077.11</v>
      </c>
      <c r="J18" s="10">
        <f t="shared" si="6"/>
        <v>2303.04</v>
      </c>
      <c r="K18" s="10">
        <f t="shared" si="7"/>
        <v>225.93</v>
      </c>
      <c r="L18" s="10">
        <f t="shared" si="8"/>
        <v>2077.11</v>
      </c>
      <c r="M18" s="10">
        <f t="shared" si="9"/>
        <v>2303.04</v>
      </c>
      <c r="N18" s="11">
        <f t="shared" si="10"/>
        <v>8.6426830111329756E-4</v>
      </c>
      <c r="O18" s="11">
        <f t="shared" si="11"/>
        <v>7.4479648563653675E-2</v>
      </c>
    </row>
    <row r="19" spans="1:15" ht="25.95" customHeight="1" x14ac:dyDescent="0.25">
      <c r="A19" s="7" t="s">
        <v>186</v>
      </c>
      <c r="B19" s="9" t="s">
        <v>62</v>
      </c>
      <c r="C19" s="7" t="s">
        <v>30</v>
      </c>
      <c r="D19" s="7" t="s">
        <v>63</v>
      </c>
      <c r="E19" s="8" t="s">
        <v>32</v>
      </c>
      <c r="F19" s="9">
        <v>2</v>
      </c>
      <c r="G19" s="10">
        <v>1872.92</v>
      </c>
      <c r="H19" s="10">
        <v>149.52000000000001</v>
      </c>
      <c r="I19" s="10">
        <v>2341.46</v>
      </c>
      <c r="J19" s="10">
        <f t="shared" si="6"/>
        <v>2490.98</v>
      </c>
      <c r="K19" s="10">
        <f t="shared" si="7"/>
        <v>299.04000000000002</v>
      </c>
      <c r="L19" s="10">
        <f t="shared" si="8"/>
        <v>4682.92</v>
      </c>
      <c r="M19" s="10">
        <f t="shared" si="9"/>
        <v>4981.96</v>
      </c>
      <c r="N19" s="11">
        <f t="shared" si="10"/>
        <v>1.8695941474808964E-3</v>
      </c>
      <c r="O19" s="11">
        <f t="shared" si="11"/>
        <v>7.6349242711134566E-2</v>
      </c>
    </row>
    <row r="20" spans="1:15" ht="24" customHeight="1" x14ac:dyDescent="0.25">
      <c r="A20" s="7" t="s">
        <v>187</v>
      </c>
      <c r="B20" s="9" t="s">
        <v>64</v>
      </c>
      <c r="C20" s="7" t="s">
        <v>30</v>
      </c>
      <c r="D20" s="7" t="s">
        <v>65</v>
      </c>
      <c r="E20" s="8" t="s">
        <v>32</v>
      </c>
      <c r="F20" s="9">
        <v>1</v>
      </c>
      <c r="G20" s="10">
        <v>553.65</v>
      </c>
      <c r="H20" s="10">
        <v>143.34</v>
      </c>
      <c r="I20" s="10">
        <v>593.01</v>
      </c>
      <c r="J20" s="10">
        <f t="shared" si="6"/>
        <v>736.35</v>
      </c>
      <c r="K20" s="10">
        <f t="shared" si="7"/>
        <v>143.34</v>
      </c>
      <c r="L20" s="10">
        <f t="shared" si="8"/>
        <v>593.01</v>
      </c>
      <c r="M20" s="10">
        <f t="shared" si="9"/>
        <v>736.35</v>
      </c>
      <c r="N20" s="11">
        <f t="shared" si="10"/>
        <v>2.7633213644781535E-4</v>
      </c>
      <c r="O20" s="11">
        <f t="shared" si="11"/>
        <v>7.6625574847582381E-2</v>
      </c>
    </row>
    <row r="21" spans="1:15" ht="25.95" customHeight="1" x14ac:dyDescent="0.25">
      <c r="A21" s="7" t="s">
        <v>188</v>
      </c>
      <c r="B21" s="9" t="s">
        <v>66</v>
      </c>
      <c r="C21" s="7" t="s">
        <v>30</v>
      </c>
      <c r="D21" s="7" t="s">
        <v>67</v>
      </c>
      <c r="E21" s="8" t="s">
        <v>32</v>
      </c>
      <c r="F21" s="9">
        <v>4</v>
      </c>
      <c r="G21" s="10">
        <v>1160.23</v>
      </c>
      <c r="H21" s="10">
        <v>143.34</v>
      </c>
      <c r="I21" s="10">
        <v>1399.76</v>
      </c>
      <c r="J21" s="10">
        <f t="shared" si="6"/>
        <v>1543.1</v>
      </c>
      <c r="K21" s="10">
        <f t="shared" si="7"/>
        <v>573.36</v>
      </c>
      <c r="L21" s="10">
        <f t="shared" si="8"/>
        <v>5599.04</v>
      </c>
      <c r="M21" s="10">
        <f t="shared" si="9"/>
        <v>6172.4</v>
      </c>
      <c r="N21" s="11">
        <f t="shared" si="10"/>
        <v>2.3163339159509681E-3</v>
      </c>
      <c r="O21" s="11">
        <f t="shared" si="11"/>
        <v>7.8941908763533353E-2</v>
      </c>
    </row>
    <row r="22" spans="1:15" ht="25.95" customHeight="1" x14ac:dyDescent="0.25">
      <c r="A22" s="7" t="s">
        <v>189</v>
      </c>
      <c r="B22" s="9" t="s">
        <v>68</v>
      </c>
      <c r="C22" s="7" t="s">
        <v>30</v>
      </c>
      <c r="D22" s="7" t="s">
        <v>69</v>
      </c>
      <c r="E22" s="8" t="s">
        <v>32</v>
      </c>
      <c r="F22" s="9">
        <v>6</v>
      </c>
      <c r="G22" s="10">
        <v>1123.1099999999999</v>
      </c>
      <c r="H22" s="10">
        <v>34.14</v>
      </c>
      <c r="I22" s="10">
        <v>1459.59</v>
      </c>
      <c r="J22" s="10">
        <f t="shared" si="6"/>
        <v>1493.73</v>
      </c>
      <c r="K22" s="10">
        <f t="shared" si="7"/>
        <v>204.84</v>
      </c>
      <c r="L22" s="10">
        <f t="shared" si="8"/>
        <v>8757.5399999999991</v>
      </c>
      <c r="M22" s="10">
        <f t="shared" si="9"/>
        <v>8962.3799999999992</v>
      </c>
      <c r="N22" s="11">
        <f t="shared" si="10"/>
        <v>3.363337561020128E-3</v>
      </c>
      <c r="O22" s="11">
        <f t="shared" si="11"/>
        <v>8.230524632455348E-2</v>
      </c>
    </row>
    <row r="23" spans="1:15" ht="24" customHeight="1" x14ac:dyDescent="0.25">
      <c r="A23" s="7" t="s">
        <v>190</v>
      </c>
      <c r="B23" s="9" t="s">
        <v>68</v>
      </c>
      <c r="C23" s="7" t="s">
        <v>30</v>
      </c>
      <c r="D23" s="7" t="s">
        <v>70</v>
      </c>
      <c r="E23" s="8" t="s">
        <v>32</v>
      </c>
      <c r="F23" s="9">
        <v>1</v>
      </c>
      <c r="G23" s="10">
        <v>1123.1099999999999</v>
      </c>
      <c r="H23" s="10">
        <v>34.14</v>
      </c>
      <c r="I23" s="10">
        <v>1459.59</v>
      </c>
      <c r="J23" s="10">
        <f t="shared" si="6"/>
        <v>1493.73</v>
      </c>
      <c r="K23" s="10">
        <f t="shared" si="7"/>
        <v>34.14</v>
      </c>
      <c r="L23" s="10">
        <f t="shared" si="8"/>
        <v>1459.59</v>
      </c>
      <c r="M23" s="10">
        <f t="shared" si="9"/>
        <v>1493.73</v>
      </c>
      <c r="N23" s="11">
        <f t="shared" si="10"/>
        <v>5.6055626017002141E-4</v>
      </c>
      <c r="O23" s="11">
        <f t="shared" si="11"/>
        <v>8.2865802584723508E-2</v>
      </c>
    </row>
    <row r="24" spans="1:15" ht="24" customHeight="1" x14ac:dyDescent="0.25">
      <c r="A24" s="7" t="s">
        <v>191</v>
      </c>
      <c r="B24" s="9" t="s">
        <v>68</v>
      </c>
      <c r="C24" s="7" t="s">
        <v>30</v>
      </c>
      <c r="D24" s="7" t="s">
        <v>71</v>
      </c>
      <c r="E24" s="8" t="s">
        <v>32</v>
      </c>
      <c r="F24" s="9">
        <v>1</v>
      </c>
      <c r="G24" s="10">
        <v>1123.1099999999999</v>
      </c>
      <c r="H24" s="10">
        <v>34.14</v>
      </c>
      <c r="I24" s="10">
        <v>1459.59</v>
      </c>
      <c r="J24" s="10">
        <f t="shared" si="6"/>
        <v>1493.73</v>
      </c>
      <c r="K24" s="10">
        <f t="shared" si="7"/>
        <v>34.14</v>
      </c>
      <c r="L24" s="10">
        <f t="shared" si="8"/>
        <v>1459.59</v>
      </c>
      <c r="M24" s="10">
        <f t="shared" si="9"/>
        <v>1493.73</v>
      </c>
      <c r="N24" s="11">
        <f t="shared" si="10"/>
        <v>5.6055626017002141E-4</v>
      </c>
      <c r="O24" s="11">
        <f t="shared" si="11"/>
        <v>8.3426358844893536E-2</v>
      </c>
    </row>
    <row r="25" spans="1:15" ht="25.95" customHeight="1" x14ac:dyDescent="0.25">
      <c r="A25" s="7" t="s">
        <v>192</v>
      </c>
      <c r="B25" s="9" t="s">
        <v>68</v>
      </c>
      <c r="C25" s="7" t="s">
        <v>30</v>
      </c>
      <c r="D25" s="7" t="s">
        <v>72</v>
      </c>
      <c r="E25" s="8" t="s">
        <v>32</v>
      </c>
      <c r="F25" s="9">
        <v>1</v>
      </c>
      <c r="G25" s="10">
        <v>1123.1099999999999</v>
      </c>
      <c r="H25" s="10">
        <v>34.14</v>
      </c>
      <c r="I25" s="10">
        <v>1459.59</v>
      </c>
      <c r="J25" s="10">
        <f t="shared" si="6"/>
        <v>1493.73</v>
      </c>
      <c r="K25" s="10">
        <f t="shared" si="7"/>
        <v>34.14</v>
      </c>
      <c r="L25" s="10">
        <f t="shared" si="8"/>
        <v>1459.59</v>
      </c>
      <c r="M25" s="10">
        <f t="shared" si="9"/>
        <v>1493.73</v>
      </c>
      <c r="N25" s="11">
        <f t="shared" si="10"/>
        <v>5.6055626017002141E-4</v>
      </c>
      <c r="O25" s="11">
        <f t="shared" si="11"/>
        <v>8.3986915105063564E-2</v>
      </c>
    </row>
    <row r="26" spans="1:15" ht="25.95" customHeight="1" x14ac:dyDescent="0.25">
      <c r="A26" s="7" t="s">
        <v>193</v>
      </c>
      <c r="B26" s="9" t="s">
        <v>73</v>
      </c>
      <c r="C26" s="7" t="s">
        <v>30</v>
      </c>
      <c r="D26" s="7" t="s">
        <v>74</v>
      </c>
      <c r="E26" s="8" t="s">
        <v>32</v>
      </c>
      <c r="F26" s="9">
        <v>1</v>
      </c>
      <c r="G26" s="10">
        <v>63080.03</v>
      </c>
      <c r="H26" s="10">
        <v>4291.54</v>
      </c>
      <c r="I26" s="10">
        <v>79604.89</v>
      </c>
      <c r="J26" s="10">
        <f t="shared" si="6"/>
        <v>83896.43</v>
      </c>
      <c r="K26" s="10">
        <f t="shared" si="7"/>
        <v>4291.54</v>
      </c>
      <c r="L26" s="10">
        <f t="shared" si="8"/>
        <v>79604.89</v>
      </c>
      <c r="M26" s="10">
        <f t="shared" si="9"/>
        <v>83896.43</v>
      </c>
      <c r="N26" s="11">
        <f t="shared" si="10"/>
        <v>3.1484049354579463E-2</v>
      </c>
      <c r="O26" s="11">
        <f t="shared" si="11"/>
        <v>0.11547096445964303</v>
      </c>
    </row>
    <row r="27" spans="1:15" ht="25.95" customHeight="1" x14ac:dyDescent="0.25">
      <c r="A27" s="7" t="s">
        <v>194</v>
      </c>
      <c r="B27" s="9" t="s">
        <v>75</v>
      </c>
      <c r="C27" s="7" t="s">
        <v>25</v>
      </c>
      <c r="D27" s="7" t="s">
        <v>76</v>
      </c>
      <c r="E27" s="8" t="s">
        <v>32</v>
      </c>
      <c r="F27" s="9">
        <v>1</v>
      </c>
      <c r="G27" s="10">
        <v>1135.8599999999999</v>
      </c>
      <c r="H27" s="10">
        <v>55.17</v>
      </c>
      <c r="I27" s="10">
        <v>1455.52</v>
      </c>
      <c r="J27" s="10">
        <f t="shared" si="6"/>
        <v>1510.69</v>
      </c>
      <c r="K27" s="10">
        <f t="shared" si="7"/>
        <v>55.17</v>
      </c>
      <c r="L27" s="10">
        <f t="shared" si="8"/>
        <v>1455.52</v>
      </c>
      <c r="M27" s="10">
        <f t="shared" si="9"/>
        <v>1510.69</v>
      </c>
      <c r="N27" s="11">
        <f t="shared" si="10"/>
        <v>5.6692088709221181E-4</v>
      </c>
      <c r="O27" s="11">
        <f t="shared" si="11"/>
        <v>0.11603788534673525</v>
      </c>
    </row>
    <row r="28" spans="1:15" ht="24" customHeight="1" x14ac:dyDescent="0.25">
      <c r="A28" s="7" t="s">
        <v>195</v>
      </c>
      <c r="B28" s="9" t="s">
        <v>77</v>
      </c>
      <c r="C28" s="7" t="s">
        <v>30</v>
      </c>
      <c r="D28" s="7" t="s">
        <v>78</v>
      </c>
      <c r="E28" s="8" t="s">
        <v>32</v>
      </c>
      <c r="F28" s="9">
        <v>1</v>
      </c>
      <c r="G28" s="10">
        <v>260.64999999999998</v>
      </c>
      <c r="H28" s="10">
        <v>62.6</v>
      </c>
      <c r="I28" s="10">
        <v>284.06</v>
      </c>
      <c r="J28" s="10">
        <f t="shared" si="6"/>
        <v>346.66</v>
      </c>
      <c r="K28" s="10">
        <f t="shared" si="7"/>
        <v>62.6</v>
      </c>
      <c r="L28" s="10">
        <f t="shared" si="8"/>
        <v>284.06</v>
      </c>
      <c r="M28" s="10">
        <f t="shared" si="9"/>
        <v>346.66</v>
      </c>
      <c r="N28" s="11">
        <f t="shared" si="10"/>
        <v>1.3009207363481995E-4</v>
      </c>
      <c r="O28" s="11">
        <f t="shared" si="11"/>
        <v>0.11616797742037006</v>
      </c>
    </row>
    <row r="29" spans="1:15" ht="24" customHeight="1" x14ac:dyDescent="0.25">
      <c r="A29" s="7" t="s">
        <v>196</v>
      </c>
      <c r="B29" s="9" t="s">
        <v>79</v>
      </c>
      <c r="C29" s="7" t="s">
        <v>30</v>
      </c>
      <c r="D29" s="7" t="s">
        <v>80</v>
      </c>
      <c r="E29" s="8" t="s">
        <v>32</v>
      </c>
      <c r="F29" s="9">
        <v>2</v>
      </c>
      <c r="G29" s="10">
        <v>730.28</v>
      </c>
      <c r="H29" s="10">
        <v>157.32</v>
      </c>
      <c r="I29" s="10">
        <v>813.95</v>
      </c>
      <c r="J29" s="10">
        <f t="shared" si="6"/>
        <v>971.27</v>
      </c>
      <c r="K29" s="10">
        <f t="shared" si="7"/>
        <v>314.64</v>
      </c>
      <c r="L29" s="10">
        <f t="shared" si="8"/>
        <v>1627.9</v>
      </c>
      <c r="M29" s="10">
        <f t="shared" si="9"/>
        <v>1942.54</v>
      </c>
      <c r="N29" s="11">
        <f t="shared" si="10"/>
        <v>7.2898245173536936E-4</v>
      </c>
      <c r="O29" s="11">
        <f t="shared" si="11"/>
        <v>0.11689695987210544</v>
      </c>
    </row>
    <row r="30" spans="1:15" ht="39" customHeight="1" x14ac:dyDescent="0.25">
      <c r="A30" s="7" t="s">
        <v>197</v>
      </c>
      <c r="B30" s="9" t="s">
        <v>81</v>
      </c>
      <c r="C30" s="7" t="s">
        <v>25</v>
      </c>
      <c r="D30" s="7" t="s">
        <v>82</v>
      </c>
      <c r="E30" s="8" t="s">
        <v>27</v>
      </c>
      <c r="F30" s="9">
        <v>6.9</v>
      </c>
      <c r="G30" s="10">
        <v>176.78</v>
      </c>
      <c r="H30" s="10">
        <v>55.73</v>
      </c>
      <c r="I30" s="10">
        <v>179.38</v>
      </c>
      <c r="J30" s="10">
        <f t="shared" si="6"/>
        <v>235.10999999999999</v>
      </c>
      <c r="K30" s="10">
        <f t="shared" si="7"/>
        <v>384.53699999999998</v>
      </c>
      <c r="L30" s="10">
        <f t="shared" si="8"/>
        <v>1237.722</v>
      </c>
      <c r="M30" s="10">
        <f t="shared" si="9"/>
        <v>1622.259</v>
      </c>
      <c r="N30" s="11">
        <f t="shared" si="10"/>
        <v>6.087896996560012E-4</v>
      </c>
      <c r="O30" s="11">
        <f t="shared" si="11"/>
        <v>0.11750574957176144</v>
      </c>
    </row>
    <row r="31" spans="1:15" ht="25.95" customHeight="1" x14ac:dyDescent="0.25">
      <c r="A31" s="7" t="s">
        <v>198</v>
      </c>
      <c r="B31" s="9" t="s">
        <v>83</v>
      </c>
      <c r="C31" s="7" t="s">
        <v>30</v>
      </c>
      <c r="D31" s="7" t="s">
        <v>84</v>
      </c>
      <c r="E31" s="8" t="s">
        <v>32</v>
      </c>
      <c r="F31" s="9">
        <v>2</v>
      </c>
      <c r="G31" s="10">
        <v>5619.83</v>
      </c>
      <c r="H31" s="10">
        <v>1584.37</v>
      </c>
      <c r="I31" s="10">
        <v>5890</v>
      </c>
      <c r="J31" s="10">
        <f t="shared" si="6"/>
        <v>7474.37</v>
      </c>
      <c r="K31" s="10">
        <f t="shared" si="7"/>
        <v>3168.74</v>
      </c>
      <c r="L31" s="10">
        <f t="shared" si="8"/>
        <v>11780</v>
      </c>
      <c r="M31" s="10">
        <f t="shared" si="9"/>
        <v>14948.74</v>
      </c>
      <c r="N31" s="11">
        <f t="shared" si="10"/>
        <v>5.6098557226901815E-3</v>
      </c>
      <c r="O31" s="11">
        <f t="shared" si="11"/>
        <v>0.12311560529445162</v>
      </c>
    </row>
    <row r="32" spans="1:15" ht="25.95" customHeight="1" x14ac:dyDescent="0.25">
      <c r="A32" s="7" t="s">
        <v>199</v>
      </c>
      <c r="B32" s="9" t="s">
        <v>85</v>
      </c>
      <c r="C32" s="7" t="s">
        <v>30</v>
      </c>
      <c r="D32" s="7" t="s">
        <v>86</v>
      </c>
      <c r="E32" s="8" t="s">
        <v>32</v>
      </c>
      <c r="F32" s="9">
        <v>4</v>
      </c>
      <c r="G32" s="10">
        <v>207.86</v>
      </c>
      <c r="H32" s="10">
        <v>21.01</v>
      </c>
      <c r="I32" s="10">
        <v>255.44</v>
      </c>
      <c r="J32" s="10">
        <f t="shared" si="6"/>
        <v>276.45</v>
      </c>
      <c r="K32" s="10">
        <f t="shared" si="7"/>
        <v>84.04</v>
      </c>
      <c r="L32" s="10">
        <f t="shared" si="8"/>
        <v>1021.76</v>
      </c>
      <c r="M32" s="10">
        <f t="shared" si="9"/>
        <v>1105.8</v>
      </c>
      <c r="N32" s="11">
        <f t="shared" si="10"/>
        <v>4.149766775093287E-4</v>
      </c>
      <c r="O32" s="11">
        <f t="shared" si="11"/>
        <v>0.12353058197196094</v>
      </c>
    </row>
    <row r="33" spans="1:15" ht="25.95" customHeight="1" x14ac:dyDescent="0.25">
      <c r="A33" s="7" t="s">
        <v>200</v>
      </c>
      <c r="B33" s="9" t="s">
        <v>87</v>
      </c>
      <c r="C33" s="7" t="s">
        <v>88</v>
      </c>
      <c r="D33" s="7" t="s">
        <v>89</v>
      </c>
      <c r="E33" s="8" t="s">
        <v>37</v>
      </c>
      <c r="F33" s="9">
        <v>7</v>
      </c>
      <c r="G33" s="10">
        <v>142.52000000000001</v>
      </c>
      <c r="H33" s="10">
        <v>105.3</v>
      </c>
      <c r="I33" s="10">
        <v>84.25</v>
      </c>
      <c r="J33" s="10">
        <f t="shared" si="6"/>
        <v>189.55</v>
      </c>
      <c r="K33" s="10">
        <f t="shared" si="7"/>
        <v>737.1</v>
      </c>
      <c r="L33" s="10">
        <f t="shared" si="8"/>
        <v>589.75</v>
      </c>
      <c r="M33" s="10">
        <f t="shared" si="9"/>
        <v>1326.85</v>
      </c>
      <c r="N33" s="11">
        <f t="shared" si="10"/>
        <v>4.9793073300167558E-4</v>
      </c>
      <c r="O33" s="11">
        <f t="shared" si="11"/>
        <v>0.12402851270496262</v>
      </c>
    </row>
    <row r="34" spans="1:15" ht="39" customHeight="1" x14ac:dyDescent="0.25">
      <c r="A34" s="7" t="s">
        <v>201</v>
      </c>
      <c r="B34" s="9" t="s">
        <v>90</v>
      </c>
      <c r="C34" s="7" t="s">
        <v>88</v>
      </c>
      <c r="D34" s="7" t="s">
        <v>91</v>
      </c>
      <c r="E34" s="8" t="s">
        <v>37</v>
      </c>
      <c r="F34" s="9">
        <v>7</v>
      </c>
      <c r="G34" s="10">
        <v>83.59</v>
      </c>
      <c r="H34" s="10">
        <v>38.17</v>
      </c>
      <c r="I34" s="10">
        <v>73</v>
      </c>
      <c r="J34" s="10">
        <f t="shared" si="6"/>
        <v>111.17</v>
      </c>
      <c r="K34" s="10">
        <f t="shared" si="7"/>
        <v>267.19</v>
      </c>
      <c r="L34" s="10">
        <f t="shared" si="8"/>
        <v>511</v>
      </c>
      <c r="M34" s="10">
        <f t="shared" si="9"/>
        <v>778.19</v>
      </c>
      <c r="N34" s="11">
        <f t="shared" si="10"/>
        <v>2.9203355097755885E-4</v>
      </c>
      <c r="O34" s="11">
        <f t="shared" si="11"/>
        <v>0.12432054625594018</v>
      </c>
    </row>
    <row r="35" spans="1:15" ht="39" customHeight="1" x14ac:dyDescent="0.25">
      <c r="A35" s="7" t="s">
        <v>202</v>
      </c>
      <c r="B35" s="9" t="s">
        <v>92</v>
      </c>
      <c r="C35" s="7" t="s">
        <v>88</v>
      </c>
      <c r="D35" s="7" t="s">
        <v>93</v>
      </c>
      <c r="E35" s="8" t="s">
        <v>94</v>
      </c>
      <c r="F35" s="9">
        <v>1</v>
      </c>
      <c r="G35" s="10">
        <v>307.76</v>
      </c>
      <c r="H35" s="10">
        <v>241.1</v>
      </c>
      <c r="I35" s="10">
        <v>168.22</v>
      </c>
      <c r="J35" s="10">
        <f t="shared" si="6"/>
        <v>409.32</v>
      </c>
      <c r="K35" s="10">
        <f t="shared" si="7"/>
        <v>241.1</v>
      </c>
      <c r="L35" s="10">
        <f t="shared" si="8"/>
        <v>168.22</v>
      </c>
      <c r="M35" s="10">
        <f t="shared" si="9"/>
        <v>409.32</v>
      </c>
      <c r="N35" s="11">
        <f t="shared" si="10"/>
        <v>1.5360666814805428E-4</v>
      </c>
      <c r="O35" s="11">
        <f t="shared" si="11"/>
        <v>0.12447415292408823</v>
      </c>
    </row>
    <row r="36" spans="1:15" ht="24" customHeight="1" x14ac:dyDescent="0.25">
      <c r="A36" s="7" t="s">
        <v>203</v>
      </c>
      <c r="B36" s="9" t="s">
        <v>95</v>
      </c>
      <c r="C36" s="7" t="s">
        <v>30</v>
      </c>
      <c r="D36" s="7" t="s">
        <v>96</v>
      </c>
      <c r="E36" s="8" t="s">
        <v>32</v>
      </c>
      <c r="F36" s="9">
        <v>3</v>
      </c>
      <c r="G36" s="10">
        <v>135.87</v>
      </c>
      <c r="H36" s="10">
        <v>129.13999999999999</v>
      </c>
      <c r="I36" s="10">
        <v>51.56</v>
      </c>
      <c r="J36" s="10">
        <f t="shared" si="6"/>
        <v>180.7</v>
      </c>
      <c r="K36" s="10">
        <f t="shared" si="7"/>
        <v>387.41999999999996</v>
      </c>
      <c r="L36" s="10">
        <f t="shared" si="8"/>
        <v>154.68</v>
      </c>
      <c r="M36" s="10">
        <f t="shared" si="9"/>
        <v>542.09999999999991</v>
      </c>
      <c r="N36" s="11">
        <f t="shared" si="10"/>
        <v>2.0343539236553361E-4</v>
      </c>
      <c r="O36" s="11">
        <f t="shared" si="11"/>
        <v>0.12467758831645376</v>
      </c>
    </row>
    <row r="37" spans="1:15" ht="39" customHeight="1" x14ac:dyDescent="0.25">
      <c r="A37" s="7" t="s">
        <v>204</v>
      </c>
      <c r="B37" s="9" t="s">
        <v>97</v>
      </c>
      <c r="C37" s="7" t="s">
        <v>25</v>
      </c>
      <c r="D37" s="7" t="s">
        <v>98</v>
      </c>
      <c r="E37" s="8" t="s">
        <v>27</v>
      </c>
      <c r="F37" s="9">
        <v>3.55</v>
      </c>
      <c r="G37" s="10">
        <v>946.99</v>
      </c>
      <c r="H37" s="10">
        <v>82.71</v>
      </c>
      <c r="I37" s="10">
        <v>1176.78</v>
      </c>
      <c r="J37" s="10">
        <f t="shared" si="6"/>
        <v>1259.49</v>
      </c>
      <c r="K37" s="10">
        <f t="shared" si="7"/>
        <v>293.62049999999994</v>
      </c>
      <c r="L37" s="10">
        <f t="shared" si="8"/>
        <v>4177.5689999999995</v>
      </c>
      <c r="M37" s="10">
        <f t="shared" si="9"/>
        <v>4471.1894999999995</v>
      </c>
      <c r="N37" s="11">
        <f t="shared" si="10"/>
        <v>1.677915864735573E-3</v>
      </c>
      <c r="O37" s="11">
        <f t="shared" si="11"/>
        <v>0.12635550418118932</v>
      </c>
    </row>
    <row r="38" spans="1:15" ht="39" customHeight="1" x14ac:dyDescent="0.25">
      <c r="A38" s="7" t="s">
        <v>205</v>
      </c>
      <c r="B38" s="31" t="s">
        <v>162</v>
      </c>
      <c r="C38" s="27"/>
      <c r="D38" s="27" t="s">
        <v>160</v>
      </c>
      <c r="E38" s="30" t="s">
        <v>27</v>
      </c>
      <c r="F38" s="28">
        <v>75</v>
      </c>
      <c r="G38" s="29">
        <v>109.45864661654133</v>
      </c>
      <c r="H38" s="29">
        <v>30.36</v>
      </c>
      <c r="I38" s="29">
        <v>115.22</v>
      </c>
      <c r="J38" s="29">
        <f>H38+I38</f>
        <v>145.57999999999998</v>
      </c>
      <c r="K38" s="10">
        <f t="shared" si="7"/>
        <v>2277</v>
      </c>
      <c r="L38" s="10">
        <f t="shared" si="8"/>
        <v>8641.5</v>
      </c>
      <c r="M38" s="10">
        <f t="shared" si="9"/>
        <v>10918.5</v>
      </c>
      <c r="N38" s="11">
        <f t="shared" si="10"/>
        <v>4.0974162175670152E-3</v>
      </c>
      <c r="O38" s="11">
        <f t="shared" si="11"/>
        <v>0.13045292039875633</v>
      </c>
    </row>
    <row r="39" spans="1:15" ht="39" customHeight="1" x14ac:dyDescent="0.25">
      <c r="A39" s="7" t="s">
        <v>206</v>
      </c>
      <c r="B39" s="31" t="s">
        <v>162</v>
      </c>
      <c r="C39" s="27"/>
      <c r="D39" s="27" t="s">
        <v>159</v>
      </c>
      <c r="E39" s="30" t="s">
        <v>161</v>
      </c>
      <c r="F39" s="28">
        <v>4</v>
      </c>
      <c r="G39" s="29">
        <v>97.578947368421055</v>
      </c>
      <c r="H39" s="29">
        <v>16.649999999999999</v>
      </c>
      <c r="I39" s="29">
        <v>113.13</v>
      </c>
      <c r="J39" s="29">
        <f>H39+I39</f>
        <v>129.78</v>
      </c>
      <c r="K39" s="10">
        <f t="shared" si="7"/>
        <v>66.599999999999994</v>
      </c>
      <c r="L39" s="10">
        <f t="shared" si="8"/>
        <v>452.52</v>
      </c>
      <c r="M39" s="10">
        <f t="shared" si="9"/>
        <v>519.12</v>
      </c>
      <c r="N39" s="11">
        <f t="shared" si="10"/>
        <v>1.9481162310421661E-4</v>
      </c>
      <c r="O39" s="11">
        <f t="shared" si="11"/>
        <v>0.13064773202186056</v>
      </c>
    </row>
    <row r="40" spans="1:15" ht="39" customHeight="1" x14ac:dyDescent="0.25">
      <c r="A40" s="7" t="s">
        <v>207</v>
      </c>
      <c r="B40" s="9" t="s">
        <v>99</v>
      </c>
      <c r="C40" s="7" t="s">
        <v>25</v>
      </c>
      <c r="D40" s="7" t="s">
        <v>100</v>
      </c>
      <c r="E40" s="8" t="s">
        <v>27</v>
      </c>
      <c r="F40" s="9">
        <v>2236</v>
      </c>
      <c r="G40" s="10">
        <v>59.12</v>
      </c>
      <c r="H40" s="10">
        <v>26.33</v>
      </c>
      <c r="I40" s="10">
        <v>52.29</v>
      </c>
      <c r="J40" s="10">
        <f t="shared" si="6"/>
        <v>78.62</v>
      </c>
      <c r="K40" s="10">
        <f t="shared" si="7"/>
        <v>58873.88</v>
      </c>
      <c r="L40" s="10">
        <f t="shared" si="8"/>
        <v>116920.44</v>
      </c>
      <c r="M40" s="10">
        <f t="shared" si="9"/>
        <v>175794.32</v>
      </c>
      <c r="N40" s="11">
        <f t="shared" si="10"/>
        <v>6.5970829117934296E-2</v>
      </c>
      <c r="O40" s="11">
        <f t="shared" si="11"/>
        <v>0.19661856113979487</v>
      </c>
    </row>
    <row r="41" spans="1:15" ht="25.95" customHeight="1" x14ac:dyDescent="0.25">
      <c r="A41" s="7" t="s">
        <v>208</v>
      </c>
      <c r="B41" s="9" t="s">
        <v>99</v>
      </c>
      <c r="C41" s="7" t="s">
        <v>25</v>
      </c>
      <c r="D41" s="7" t="s">
        <v>101</v>
      </c>
      <c r="E41" s="8" t="s">
        <v>27</v>
      </c>
      <c r="F41" s="9">
        <v>2236</v>
      </c>
      <c r="G41" s="10">
        <v>59.12</v>
      </c>
      <c r="H41" s="10">
        <v>26.33</v>
      </c>
      <c r="I41" s="10">
        <v>52.29</v>
      </c>
      <c r="J41" s="10">
        <f t="shared" si="6"/>
        <v>78.62</v>
      </c>
      <c r="K41" s="10">
        <f t="shared" si="7"/>
        <v>58873.88</v>
      </c>
      <c r="L41" s="10">
        <f t="shared" si="8"/>
        <v>116920.44</v>
      </c>
      <c r="M41" s="10">
        <f t="shared" si="9"/>
        <v>175794.32</v>
      </c>
      <c r="N41" s="11">
        <f t="shared" si="10"/>
        <v>6.5970829117934296E-2</v>
      </c>
      <c r="O41" s="11">
        <f t="shared" si="11"/>
        <v>0.26258939025772915</v>
      </c>
    </row>
    <row r="42" spans="1:15" ht="64.95" customHeight="1" x14ac:dyDescent="0.25">
      <c r="A42" s="7" t="s">
        <v>209</v>
      </c>
      <c r="B42" s="9" t="s">
        <v>102</v>
      </c>
      <c r="C42" s="7" t="s">
        <v>25</v>
      </c>
      <c r="D42" s="7" t="s">
        <v>103</v>
      </c>
      <c r="E42" s="8" t="s">
        <v>27</v>
      </c>
      <c r="F42" s="9">
        <v>205</v>
      </c>
      <c r="G42" s="10">
        <v>41.58</v>
      </c>
      <c r="H42" s="10">
        <v>25.63</v>
      </c>
      <c r="I42" s="10">
        <v>29.67</v>
      </c>
      <c r="J42" s="10">
        <f t="shared" si="6"/>
        <v>55.3</v>
      </c>
      <c r="K42" s="10">
        <f t="shared" si="7"/>
        <v>5254.15</v>
      </c>
      <c r="L42" s="10">
        <f t="shared" si="8"/>
        <v>6082.35</v>
      </c>
      <c r="M42" s="10">
        <f t="shared" si="9"/>
        <v>11336.5</v>
      </c>
      <c r="N42" s="11">
        <f t="shared" si="10"/>
        <v>4.2542802537389266E-3</v>
      </c>
      <c r="O42" s="11">
        <f t="shared" si="11"/>
        <v>0.26684367051146807</v>
      </c>
    </row>
    <row r="43" spans="1:15" ht="64.95" customHeight="1" x14ac:dyDescent="0.25">
      <c r="A43" s="7" t="s">
        <v>210</v>
      </c>
      <c r="B43" s="9" t="s">
        <v>104</v>
      </c>
      <c r="C43" s="7" t="s">
        <v>25</v>
      </c>
      <c r="D43" s="7" t="s">
        <v>105</v>
      </c>
      <c r="E43" s="8" t="s">
        <v>27</v>
      </c>
      <c r="F43" s="9">
        <v>832.5</v>
      </c>
      <c r="G43" s="10">
        <v>194.16</v>
      </c>
      <c r="H43" s="10">
        <v>62.32</v>
      </c>
      <c r="I43" s="10">
        <v>195.91</v>
      </c>
      <c r="J43" s="10">
        <f t="shared" si="6"/>
        <v>258.23</v>
      </c>
      <c r="K43" s="10">
        <f t="shared" si="7"/>
        <v>51881.4</v>
      </c>
      <c r="L43" s="10">
        <f t="shared" si="8"/>
        <v>163095.07500000001</v>
      </c>
      <c r="M43" s="10">
        <f t="shared" si="9"/>
        <v>214976.47500000001</v>
      </c>
      <c r="N43" s="11">
        <f t="shared" si="10"/>
        <v>8.0674826675861164E-2</v>
      </c>
      <c r="O43" s="11">
        <f t="shared" si="11"/>
        <v>0.34751849718732924</v>
      </c>
    </row>
    <row r="44" spans="1:15" ht="52.05" customHeight="1" x14ac:dyDescent="0.25">
      <c r="A44" s="7" t="s">
        <v>211</v>
      </c>
      <c r="B44" s="9" t="s">
        <v>106</v>
      </c>
      <c r="C44" s="7" t="s">
        <v>25</v>
      </c>
      <c r="D44" s="7" t="s">
        <v>107</v>
      </c>
      <c r="E44" s="8" t="s">
        <v>27</v>
      </c>
      <c r="F44" s="9">
        <v>145</v>
      </c>
      <c r="G44" s="10">
        <v>58.71</v>
      </c>
      <c r="H44" s="10">
        <v>29.19</v>
      </c>
      <c r="I44" s="10">
        <v>48.89</v>
      </c>
      <c r="J44" s="10">
        <f t="shared" si="6"/>
        <v>78.08</v>
      </c>
      <c r="K44" s="10">
        <f t="shared" si="7"/>
        <v>4232.55</v>
      </c>
      <c r="L44" s="10">
        <f t="shared" si="8"/>
        <v>7089.05</v>
      </c>
      <c r="M44" s="10">
        <f t="shared" si="9"/>
        <v>11321.6</v>
      </c>
      <c r="N44" s="11">
        <f t="shared" si="10"/>
        <v>4.2486886888131814E-3</v>
      </c>
      <c r="O44" s="11">
        <f t="shared" si="11"/>
        <v>0.35176718587614242</v>
      </c>
    </row>
    <row r="45" spans="1:15" ht="52.05" customHeight="1" x14ac:dyDescent="0.25">
      <c r="A45" s="7" t="s">
        <v>212</v>
      </c>
      <c r="B45" s="9" t="s">
        <v>106</v>
      </c>
      <c r="C45" s="7" t="s">
        <v>25</v>
      </c>
      <c r="D45" s="7" t="s">
        <v>108</v>
      </c>
      <c r="E45" s="8" t="s">
        <v>27</v>
      </c>
      <c r="F45" s="9">
        <v>94</v>
      </c>
      <c r="G45" s="10">
        <v>58.71</v>
      </c>
      <c r="H45" s="10">
        <v>29.19</v>
      </c>
      <c r="I45" s="10">
        <v>48.89</v>
      </c>
      <c r="J45" s="10">
        <f t="shared" si="6"/>
        <v>78.08</v>
      </c>
      <c r="K45" s="10">
        <f t="shared" si="7"/>
        <v>2743.86</v>
      </c>
      <c r="L45" s="10">
        <f t="shared" si="8"/>
        <v>4595.66</v>
      </c>
      <c r="M45" s="10">
        <f t="shared" si="9"/>
        <v>7339.52</v>
      </c>
      <c r="N45" s="11">
        <f t="shared" si="10"/>
        <v>2.7543223224030283E-3</v>
      </c>
      <c r="O45" s="11">
        <f t="shared" si="11"/>
        <v>0.35452150819854544</v>
      </c>
    </row>
    <row r="46" spans="1:15" ht="64.95" customHeight="1" x14ac:dyDescent="0.25">
      <c r="A46" s="7" t="s">
        <v>213</v>
      </c>
      <c r="B46" s="9" t="s">
        <v>106</v>
      </c>
      <c r="C46" s="7" t="s">
        <v>25</v>
      </c>
      <c r="D46" s="7" t="s">
        <v>109</v>
      </c>
      <c r="E46" s="8" t="s">
        <v>27</v>
      </c>
      <c r="F46" s="9">
        <v>1300</v>
      </c>
      <c r="G46" s="10">
        <v>58.71</v>
      </c>
      <c r="H46" s="10">
        <v>29.19</v>
      </c>
      <c r="I46" s="10">
        <v>48.89</v>
      </c>
      <c r="J46" s="10">
        <f t="shared" si="6"/>
        <v>78.08</v>
      </c>
      <c r="K46" s="10">
        <f t="shared" si="7"/>
        <v>37947</v>
      </c>
      <c r="L46" s="10">
        <f t="shared" si="8"/>
        <v>63557</v>
      </c>
      <c r="M46" s="10">
        <f t="shared" si="9"/>
        <v>101504</v>
      </c>
      <c r="N46" s="11">
        <f t="shared" si="10"/>
        <v>3.8091691692807836E-2</v>
      </c>
      <c r="O46" s="11">
        <f t="shared" si="11"/>
        <v>0.39261319989135329</v>
      </c>
    </row>
    <row r="47" spans="1:15" ht="64.95" customHeight="1" x14ac:dyDescent="0.25">
      <c r="A47" s="7" t="s">
        <v>214</v>
      </c>
      <c r="B47" s="9" t="s">
        <v>110</v>
      </c>
      <c r="C47" s="7" t="s">
        <v>25</v>
      </c>
      <c r="D47" s="7" t="s">
        <v>111</v>
      </c>
      <c r="E47" s="8" t="s">
        <v>27</v>
      </c>
      <c r="F47" s="9">
        <v>275</v>
      </c>
      <c r="G47" s="10">
        <v>43.17</v>
      </c>
      <c r="H47" s="10">
        <v>11.82</v>
      </c>
      <c r="I47" s="10">
        <v>45.59</v>
      </c>
      <c r="J47" s="10">
        <f t="shared" si="6"/>
        <v>57.410000000000004</v>
      </c>
      <c r="K47" s="10">
        <f t="shared" si="7"/>
        <v>3250.5</v>
      </c>
      <c r="L47" s="10">
        <f t="shared" si="8"/>
        <v>12537.250000000002</v>
      </c>
      <c r="M47" s="10">
        <f t="shared" si="9"/>
        <v>15787.750000000002</v>
      </c>
      <c r="N47" s="11">
        <f t="shared" si="10"/>
        <v>5.9247133662035682E-3</v>
      </c>
      <c r="O47" s="11">
        <f t="shared" si="11"/>
        <v>0.39853791325755689</v>
      </c>
    </row>
    <row r="48" spans="1:15" ht="25.95" customHeight="1" x14ac:dyDescent="0.25">
      <c r="A48" s="7" t="s">
        <v>215</v>
      </c>
      <c r="B48" s="9" t="s">
        <v>112</v>
      </c>
      <c r="C48" s="7" t="s">
        <v>25</v>
      </c>
      <c r="D48" s="7" t="s">
        <v>113</v>
      </c>
      <c r="E48" s="8" t="s">
        <v>27</v>
      </c>
      <c r="F48" s="9">
        <v>2236</v>
      </c>
      <c r="G48" s="10">
        <v>1.96</v>
      </c>
      <c r="H48" s="10">
        <v>2.11</v>
      </c>
      <c r="I48" s="10">
        <v>0.49</v>
      </c>
      <c r="J48" s="10">
        <f t="shared" si="6"/>
        <v>2.5999999999999996</v>
      </c>
      <c r="K48" s="10">
        <f t="shared" si="7"/>
        <v>4717.96</v>
      </c>
      <c r="L48" s="10">
        <f t="shared" si="8"/>
        <v>1095.6399999999999</v>
      </c>
      <c r="M48" s="10">
        <f t="shared" si="9"/>
        <v>5813.6</v>
      </c>
      <c r="N48" s="11">
        <f t="shared" si="10"/>
        <v>2.1816860303565146E-3</v>
      </c>
      <c r="O48" s="11">
        <f t="shared" si="11"/>
        <v>0.4007195992879134</v>
      </c>
    </row>
    <row r="49" spans="1:15" ht="24" customHeight="1" x14ac:dyDescent="0.25">
      <c r="A49" s="3" t="s">
        <v>114</v>
      </c>
      <c r="B49" s="3"/>
      <c r="C49" s="3"/>
      <c r="D49" s="3" t="s">
        <v>115</v>
      </c>
      <c r="E49" s="3"/>
      <c r="F49" s="4"/>
      <c r="G49" s="3"/>
      <c r="H49" s="3"/>
      <c r="I49" s="3"/>
      <c r="J49" s="3"/>
      <c r="K49" s="3"/>
      <c r="L49" s="3"/>
      <c r="M49" s="5">
        <f>SUM(M50:M60)</f>
        <v>1072237.0173999998</v>
      </c>
      <c r="N49" s="6">
        <f>M49/M83</f>
        <v>0.40238140258922428</v>
      </c>
      <c r="O49" s="3" t="s">
        <v>179</v>
      </c>
    </row>
    <row r="50" spans="1:15" ht="26.4" x14ac:dyDescent="0.25">
      <c r="A50" s="7" t="s">
        <v>216</v>
      </c>
      <c r="B50" s="32" t="s">
        <v>162</v>
      </c>
      <c r="C50" s="7"/>
      <c r="D50" s="7" t="s">
        <v>163</v>
      </c>
      <c r="E50" s="33" t="s">
        <v>165</v>
      </c>
      <c r="F50" s="9">
        <v>80</v>
      </c>
      <c r="G50" s="10">
        <v>680</v>
      </c>
      <c r="H50" s="10">
        <v>581.875</v>
      </c>
      <c r="I50" s="10">
        <v>322.52500000000003</v>
      </c>
      <c r="J50" s="10">
        <f t="shared" ref="J50:J51" si="12">H50+I50</f>
        <v>904.40000000000009</v>
      </c>
      <c r="K50" s="10">
        <f t="shared" ref="K50:K51" si="13">H50*F50</f>
        <v>46550</v>
      </c>
      <c r="L50" s="10">
        <f t="shared" ref="L50:L51" si="14">I50*F50</f>
        <v>25802.000000000004</v>
      </c>
      <c r="M50" s="10">
        <f t="shared" ref="M50:M51" si="15">K50+L50</f>
        <v>72352</v>
      </c>
      <c r="N50" s="11">
        <f t="shared" ref="N50:N60" si="16">M50/$M$83</f>
        <v>2.7151738624665359E-2</v>
      </c>
      <c r="O50" s="11">
        <f>O48+N50</f>
        <v>0.42787133791257875</v>
      </c>
    </row>
    <row r="51" spans="1:15" ht="26.4" x14ac:dyDescent="0.25">
      <c r="A51" s="7" t="s">
        <v>217</v>
      </c>
      <c r="B51" s="32" t="s">
        <v>162</v>
      </c>
      <c r="C51" s="7"/>
      <c r="D51" s="7" t="s">
        <v>164</v>
      </c>
      <c r="E51" s="33" t="s">
        <v>165</v>
      </c>
      <c r="F51" s="9">
        <v>100</v>
      </c>
      <c r="G51" s="10">
        <v>680</v>
      </c>
      <c r="H51" s="10">
        <v>581.875</v>
      </c>
      <c r="I51" s="10">
        <v>322.52500000000003</v>
      </c>
      <c r="J51" s="10">
        <f t="shared" si="12"/>
        <v>904.40000000000009</v>
      </c>
      <c r="K51" s="10">
        <f t="shared" si="13"/>
        <v>58187.5</v>
      </c>
      <c r="L51" s="10">
        <f t="shared" si="14"/>
        <v>32252.500000000004</v>
      </c>
      <c r="M51" s="10">
        <f t="shared" si="15"/>
        <v>90440</v>
      </c>
      <c r="N51" s="11">
        <f t="shared" si="16"/>
        <v>3.3939673280831695E-2</v>
      </c>
      <c r="O51" s="11">
        <f t="shared" ref="O16:O60" si="17">O50+N51</f>
        <v>0.46181101119341045</v>
      </c>
    </row>
    <row r="52" spans="1:15" ht="39" customHeight="1" x14ac:dyDescent="0.25">
      <c r="A52" s="7" t="s">
        <v>218</v>
      </c>
      <c r="B52" s="9" t="s">
        <v>116</v>
      </c>
      <c r="C52" s="7" t="s">
        <v>25</v>
      </c>
      <c r="D52" s="7" t="s">
        <v>117</v>
      </c>
      <c r="E52" s="8" t="s">
        <v>27</v>
      </c>
      <c r="F52" s="9">
        <v>2236</v>
      </c>
      <c r="G52" s="10">
        <v>211.64</v>
      </c>
      <c r="H52" s="10">
        <v>57.48</v>
      </c>
      <c r="I52" s="10">
        <v>224</v>
      </c>
      <c r="J52" s="10">
        <f t="shared" ref="J52:J60" si="18">H52+I52</f>
        <v>281.48</v>
      </c>
      <c r="K52" s="10">
        <f t="shared" ref="K52:K60" si="19">H52*F52</f>
        <v>128525.28</v>
      </c>
      <c r="L52" s="10">
        <f t="shared" ref="L52:L60" si="20">I52*F52</f>
        <v>500864</v>
      </c>
      <c r="M52" s="10">
        <f t="shared" ref="M52:M60" si="21">K52+L52</f>
        <v>629389.28</v>
      </c>
      <c r="N52" s="11">
        <f t="shared" si="16"/>
        <v>0.23619268608644295</v>
      </c>
      <c r="O52" s="11">
        <f t="shared" si="17"/>
        <v>0.69800369727985334</v>
      </c>
    </row>
    <row r="53" spans="1:15" ht="25.95" customHeight="1" x14ac:dyDescent="0.25">
      <c r="A53" s="7" t="s">
        <v>219</v>
      </c>
      <c r="B53" s="9" t="s">
        <v>118</v>
      </c>
      <c r="C53" s="7" t="s">
        <v>25</v>
      </c>
      <c r="D53" s="7" t="s">
        <v>119</v>
      </c>
      <c r="E53" s="8" t="s">
        <v>27</v>
      </c>
      <c r="F53" s="9">
        <v>399</v>
      </c>
      <c r="G53" s="10">
        <v>136.38</v>
      </c>
      <c r="H53" s="10">
        <v>19.88</v>
      </c>
      <c r="I53" s="10">
        <v>161.5</v>
      </c>
      <c r="J53" s="10">
        <f t="shared" si="18"/>
        <v>181.38</v>
      </c>
      <c r="K53" s="10">
        <f t="shared" si="19"/>
        <v>7932.12</v>
      </c>
      <c r="L53" s="10">
        <f t="shared" si="20"/>
        <v>64438.5</v>
      </c>
      <c r="M53" s="10">
        <f t="shared" si="21"/>
        <v>72370.62</v>
      </c>
      <c r="N53" s="11">
        <f t="shared" si="16"/>
        <v>2.7158726204458469E-2</v>
      </c>
      <c r="O53" s="11">
        <f t="shared" si="17"/>
        <v>0.72516242348431181</v>
      </c>
    </row>
    <row r="54" spans="1:15" ht="25.95" customHeight="1" x14ac:dyDescent="0.25">
      <c r="A54" s="7" t="s">
        <v>220</v>
      </c>
      <c r="B54" s="31" t="s">
        <v>162</v>
      </c>
      <c r="C54" s="27"/>
      <c r="D54" s="27" t="s">
        <v>166</v>
      </c>
      <c r="E54" s="30" t="s">
        <v>161</v>
      </c>
      <c r="F54" s="28">
        <v>85</v>
      </c>
      <c r="G54" s="29">
        <v>27.75</v>
      </c>
      <c r="H54" s="29">
        <v>22.131200000000003</v>
      </c>
      <c r="I54" s="29">
        <v>14.776300000000001</v>
      </c>
      <c r="J54" s="29">
        <f t="shared" si="18"/>
        <v>36.907500000000006</v>
      </c>
      <c r="K54" s="29">
        <f t="shared" si="19"/>
        <v>1881.1520000000003</v>
      </c>
      <c r="L54" s="29">
        <f t="shared" si="20"/>
        <v>1255.9855</v>
      </c>
      <c r="M54" s="29">
        <f t="shared" si="21"/>
        <v>3137.1375000000003</v>
      </c>
      <c r="N54" s="11">
        <f t="shared" si="16"/>
        <v>1.1772824169288495E-3</v>
      </c>
      <c r="O54" s="11">
        <f t="shared" si="17"/>
        <v>0.72633970590124064</v>
      </c>
    </row>
    <row r="55" spans="1:15" ht="39.6" x14ac:dyDescent="0.25">
      <c r="A55" s="7" t="s">
        <v>221</v>
      </c>
      <c r="B55" s="31" t="s">
        <v>162</v>
      </c>
      <c r="C55" s="27"/>
      <c r="D55" s="27" t="s">
        <v>167</v>
      </c>
      <c r="E55" s="30" t="s">
        <v>168</v>
      </c>
      <c r="F55" s="28">
        <v>95</v>
      </c>
      <c r="G55" s="29">
        <v>454.45000000000005</v>
      </c>
      <c r="H55" s="29">
        <v>441.29400000000004</v>
      </c>
      <c r="I55" s="29">
        <v>163.12450000000001</v>
      </c>
      <c r="J55" s="29">
        <f t="shared" si="18"/>
        <v>604.41849999999999</v>
      </c>
      <c r="K55" s="29">
        <f t="shared" si="19"/>
        <v>41922.93</v>
      </c>
      <c r="L55" s="29">
        <f t="shared" si="20"/>
        <v>15496.827500000001</v>
      </c>
      <c r="M55" s="29">
        <f t="shared" si="21"/>
        <v>57419.7575</v>
      </c>
      <c r="N55" s="11">
        <f t="shared" si="16"/>
        <v>2.154807396522098E-2</v>
      </c>
      <c r="O55" s="11">
        <f t="shared" si="17"/>
        <v>0.7478877798664616</v>
      </c>
    </row>
    <row r="56" spans="1:15" ht="25.95" customHeight="1" x14ac:dyDescent="0.25">
      <c r="A56" s="7" t="s">
        <v>222</v>
      </c>
      <c r="B56" s="9" t="s">
        <v>120</v>
      </c>
      <c r="C56" s="7" t="s">
        <v>25</v>
      </c>
      <c r="D56" s="7" t="s">
        <v>121</v>
      </c>
      <c r="E56" s="8" t="s">
        <v>27</v>
      </c>
      <c r="F56" s="9">
        <v>30</v>
      </c>
      <c r="G56" s="10">
        <v>29.65</v>
      </c>
      <c r="H56" s="10">
        <v>22.24</v>
      </c>
      <c r="I56" s="10">
        <v>17.190000000000001</v>
      </c>
      <c r="J56" s="10">
        <f t="shared" si="18"/>
        <v>39.43</v>
      </c>
      <c r="K56" s="10">
        <f t="shared" si="19"/>
        <v>667.19999999999993</v>
      </c>
      <c r="L56" s="10">
        <f t="shared" si="20"/>
        <v>515.70000000000005</v>
      </c>
      <c r="M56" s="10">
        <f t="shared" si="21"/>
        <v>1182.9000000000001</v>
      </c>
      <c r="N56" s="11">
        <f t="shared" si="16"/>
        <v>4.4391021145395639E-4</v>
      </c>
      <c r="O56" s="11">
        <f t="shared" si="17"/>
        <v>0.74833169007791556</v>
      </c>
    </row>
    <row r="57" spans="1:15" ht="39" customHeight="1" x14ac:dyDescent="0.25">
      <c r="A57" s="7" t="s">
        <v>223</v>
      </c>
      <c r="B57" s="9" t="s">
        <v>122</v>
      </c>
      <c r="C57" s="7" t="s">
        <v>30</v>
      </c>
      <c r="D57" s="7" t="s">
        <v>123</v>
      </c>
      <c r="E57" s="8" t="s">
        <v>27</v>
      </c>
      <c r="F57" s="9">
        <v>142</v>
      </c>
      <c r="G57" s="10">
        <v>657.71</v>
      </c>
      <c r="H57" s="10">
        <v>207.11</v>
      </c>
      <c r="I57" s="10">
        <v>667.64</v>
      </c>
      <c r="J57" s="10">
        <f t="shared" si="18"/>
        <v>874.75</v>
      </c>
      <c r="K57" s="10">
        <f t="shared" si="19"/>
        <v>29409.620000000003</v>
      </c>
      <c r="L57" s="10">
        <f t="shared" si="20"/>
        <v>94804.88</v>
      </c>
      <c r="M57" s="10">
        <f t="shared" si="21"/>
        <v>124214.5</v>
      </c>
      <c r="N57" s="11">
        <f t="shared" si="16"/>
        <v>4.6614324930803502E-2</v>
      </c>
      <c r="O57" s="11">
        <f t="shared" si="17"/>
        <v>0.79494601500871909</v>
      </c>
    </row>
    <row r="58" spans="1:15" ht="39" customHeight="1" x14ac:dyDescent="0.25">
      <c r="A58" s="7" t="s">
        <v>224</v>
      </c>
      <c r="B58" s="31" t="s">
        <v>162</v>
      </c>
      <c r="C58" s="27"/>
      <c r="D58" s="27" t="s">
        <v>169</v>
      </c>
      <c r="E58" s="30" t="s">
        <v>161</v>
      </c>
      <c r="F58" s="28">
        <v>6.4</v>
      </c>
      <c r="G58" s="29">
        <v>458.15000000000003</v>
      </c>
      <c r="H58" s="29">
        <v>67.40440000000001</v>
      </c>
      <c r="I58" s="29">
        <v>541.93510000000003</v>
      </c>
      <c r="J58" s="29">
        <f t="shared" si="18"/>
        <v>609.33950000000004</v>
      </c>
      <c r="K58" s="29">
        <f t="shared" si="19"/>
        <v>431.38816000000008</v>
      </c>
      <c r="L58" s="29">
        <f t="shared" si="20"/>
        <v>3468.3846400000002</v>
      </c>
      <c r="M58" s="29">
        <f t="shared" si="21"/>
        <v>3899.7728000000002</v>
      </c>
      <c r="N58" s="11">
        <f t="shared" si="16"/>
        <v>1.4634787118694629E-3</v>
      </c>
      <c r="O58" s="11">
        <f t="shared" si="17"/>
        <v>0.79640949372058856</v>
      </c>
    </row>
    <row r="59" spans="1:15" ht="39" customHeight="1" x14ac:dyDescent="0.25">
      <c r="A59" s="7" t="s">
        <v>225</v>
      </c>
      <c r="B59" s="31" t="s">
        <v>162</v>
      </c>
      <c r="C59" s="27"/>
      <c r="D59" s="27" t="s">
        <v>170</v>
      </c>
      <c r="E59" s="30" t="s">
        <v>161</v>
      </c>
      <c r="F59" s="28">
        <v>24</v>
      </c>
      <c r="G59" s="29">
        <v>458.15000000000003</v>
      </c>
      <c r="H59" s="29">
        <v>67.40440000000001</v>
      </c>
      <c r="I59" s="29">
        <v>541.93510000000003</v>
      </c>
      <c r="J59" s="29">
        <f t="shared" ref="J59" si="22">H59+I59</f>
        <v>609.33950000000004</v>
      </c>
      <c r="K59" s="29">
        <f t="shared" ref="K59" si="23">H59*F59</f>
        <v>1617.7056000000002</v>
      </c>
      <c r="L59" s="29">
        <f t="shared" ref="L59" si="24">I59*F59</f>
        <v>13006.4424</v>
      </c>
      <c r="M59" s="29">
        <f t="shared" ref="M59" si="25">K59+L59</f>
        <v>14624.148000000001</v>
      </c>
      <c r="N59" s="11">
        <f t="shared" si="16"/>
        <v>5.4880451695104859E-3</v>
      </c>
      <c r="O59" s="11">
        <f t="shared" si="17"/>
        <v>0.80189753889009907</v>
      </c>
    </row>
    <row r="60" spans="1:15" ht="25.95" customHeight="1" x14ac:dyDescent="0.25">
      <c r="A60" s="7" t="s">
        <v>226</v>
      </c>
      <c r="B60" s="9" t="s">
        <v>124</v>
      </c>
      <c r="C60" s="7" t="s">
        <v>25</v>
      </c>
      <c r="D60" s="7" t="s">
        <v>125</v>
      </c>
      <c r="E60" s="8" t="s">
        <v>27</v>
      </c>
      <c r="F60" s="9">
        <v>2.52</v>
      </c>
      <c r="G60" s="10">
        <v>956.83</v>
      </c>
      <c r="H60" s="10">
        <v>18.52</v>
      </c>
      <c r="I60" s="10">
        <v>1254.06</v>
      </c>
      <c r="J60" s="10">
        <f t="shared" si="18"/>
        <v>1272.58</v>
      </c>
      <c r="K60" s="10">
        <f t="shared" si="19"/>
        <v>46.670400000000001</v>
      </c>
      <c r="L60" s="10">
        <f t="shared" si="20"/>
        <v>3160.2311999999997</v>
      </c>
      <c r="M60" s="10">
        <f t="shared" si="21"/>
        <v>3206.9015999999997</v>
      </c>
      <c r="N60" s="11">
        <f t="shared" si="16"/>
        <v>1.20346298703866E-3</v>
      </c>
      <c r="O60" s="11">
        <f t="shared" si="17"/>
        <v>0.80310100187713773</v>
      </c>
    </row>
    <row r="61" spans="1:15" ht="24" customHeight="1" x14ac:dyDescent="0.25">
      <c r="A61" s="3" t="s">
        <v>126</v>
      </c>
      <c r="B61" s="3"/>
      <c r="C61" s="3"/>
      <c r="D61" s="3" t="s">
        <v>127</v>
      </c>
      <c r="E61" s="3"/>
      <c r="F61" s="4"/>
      <c r="G61" s="3"/>
      <c r="H61" s="3"/>
      <c r="I61" s="3"/>
      <c r="J61" s="3"/>
      <c r="K61" s="3"/>
      <c r="L61" s="3"/>
      <c r="M61" s="5">
        <f>SUM(M62:M74)</f>
        <v>119693.47679999999</v>
      </c>
      <c r="N61" s="6">
        <f>M61/M83</f>
        <v>4.4917707833246445E-2</v>
      </c>
      <c r="O61" s="3" t="s">
        <v>179</v>
      </c>
    </row>
    <row r="62" spans="1:15" ht="52.05" customHeight="1" x14ac:dyDescent="0.25">
      <c r="A62" s="7" t="s">
        <v>128</v>
      </c>
      <c r="B62" s="9" t="s">
        <v>129</v>
      </c>
      <c r="C62" s="7" t="s">
        <v>25</v>
      </c>
      <c r="D62" s="7" t="s">
        <v>130</v>
      </c>
      <c r="E62" s="8" t="s">
        <v>27</v>
      </c>
      <c r="F62" s="9">
        <v>2507</v>
      </c>
      <c r="G62" s="10">
        <v>12.73</v>
      </c>
      <c r="H62" s="10">
        <v>14.19</v>
      </c>
      <c r="I62" s="10">
        <v>2.74</v>
      </c>
      <c r="J62" s="10">
        <f t="shared" ref="J62:J74" si="26">H62+I62</f>
        <v>16.93</v>
      </c>
      <c r="K62" s="10">
        <f t="shared" ref="K62:K74" si="27">H62*F62</f>
        <v>35574.33</v>
      </c>
      <c r="L62" s="10">
        <f t="shared" ref="L62:L74" si="28">I62*F62</f>
        <v>6869.18</v>
      </c>
      <c r="M62" s="10">
        <f t="shared" ref="M62:M74" si="29">K62+L62</f>
        <v>42443.51</v>
      </c>
      <c r="N62" s="11">
        <f t="shared" ref="N62:N74" si="30">M62/$M$83</f>
        <v>1.5927895425604965E-2</v>
      </c>
      <c r="O62" s="11">
        <f>O60+N62</f>
        <v>0.81902889730274264</v>
      </c>
    </row>
    <row r="63" spans="1:15" ht="39" customHeight="1" x14ac:dyDescent="0.25">
      <c r="A63" s="7" t="s">
        <v>227</v>
      </c>
      <c r="B63" s="9" t="s">
        <v>131</v>
      </c>
      <c r="C63" s="7" t="s">
        <v>132</v>
      </c>
      <c r="D63" s="7" t="s">
        <v>133</v>
      </c>
      <c r="E63" s="8" t="s">
        <v>134</v>
      </c>
      <c r="F63" s="9">
        <v>66.959999999999994</v>
      </c>
      <c r="G63" s="10">
        <v>377.14</v>
      </c>
      <c r="H63" s="10">
        <v>66.44</v>
      </c>
      <c r="I63" s="10">
        <v>435.15</v>
      </c>
      <c r="J63" s="10">
        <f t="shared" si="26"/>
        <v>501.59</v>
      </c>
      <c r="K63" s="10">
        <f t="shared" si="27"/>
        <v>4448.8223999999991</v>
      </c>
      <c r="L63" s="10">
        <f t="shared" si="28"/>
        <v>29137.643999999997</v>
      </c>
      <c r="M63" s="10">
        <f t="shared" si="29"/>
        <v>33586.466399999998</v>
      </c>
      <c r="N63" s="11">
        <f t="shared" si="30"/>
        <v>1.2604087751809281E-2</v>
      </c>
      <c r="O63" s="11">
        <f>O62+N63</f>
        <v>0.83163298505455197</v>
      </c>
    </row>
    <row r="64" spans="1:15" ht="39" customHeight="1" x14ac:dyDescent="0.25">
      <c r="A64" s="7" t="s">
        <v>228</v>
      </c>
      <c r="B64" s="9" t="s">
        <v>131</v>
      </c>
      <c r="C64" s="7" t="s">
        <v>132</v>
      </c>
      <c r="D64" s="7" t="s">
        <v>135</v>
      </c>
      <c r="E64" s="8" t="s">
        <v>134</v>
      </c>
      <c r="F64" s="9">
        <v>66.959999999999994</v>
      </c>
      <c r="G64" s="10">
        <v>377.14</v>
      </c>
      <c r="H64" s="10">
        <v>66.44</v>
      </c>
      <c r="I64" s="10">
        <v>435.15</v>
      </c>
      <c r="J64" s="10">
        <f t="shared" si="26"/>
        <v>501.59</v>
      </c>
      <c r="K64" s="10">
        <f t="shared" si="27"/>
        <v>4448.8223999999991</v>
      </c>
      <c r="L64" s="10">
        <f t="shared" si="28"/>
        <v>29137.643999999997</v>
      </c>
      <c r="M64" s="10">
        <f t="shared" si="29"/>
        <v>33586.466399999998</v>
      </c>
      <c r="N64" s="11">
        <f t="shared" si="30"/>
        <v>1.2604087751809281E-2</v>
      </c>
      <c r="O64" s="11">
        <f t="shared" ref="O64:O74" si="31">O63+N64</f>
        <v>0.84423707280636129</v>
      </c>
    </row>
    <row r="65" spans="1:15" ht="25.95" customHeight="1" x14ac:dyDescent="0.25">
      <c r="A65" s="7" t="s">
        <v>229</v>
      </c>
      <c r="B65" s="9" t="s">
        <v>129</v>
      </c>
      <c r="C65" s="7" t="s">
        <v>25</v>
      </c>
      <c r="D65" s="7" t="s">
        <v>136</v>
      </c>
      <c r="E65" s="8" t="s">
        <v>27</v>
      </c>
      <c r="F65" s="9">
        <v>44</v>
      </c>
      <c r="G65" s="10">
        <v>12.73</v>
      </c>
      <c r="H65" s="10">
        <v>14.19</v>
      </c>
      <c r="I65" s="10">
        <v>2.74</v>
      </c>
      <c r="J65" s="10">
        <f t="shared" si="26"/>
        <v>16.93</v>
      </c>
      <c r="K65" s="10">
        <f t="shared" si="27"/>
        <v>624.36</v>
      </c>
      <c r="L65" s="10">
        <f t="shared" si="28"/>
        <v>120.56</v>
      </c>
      <c r="M65" s="10">
        <f t="shared" si="29"/>
        <v>744.92000000000007</v>
      </c>
      <c r="N65" s="11">
        <f t="shared" si="30"/>
        <v>2.7954822446215336E-4</v>
      </c>
      <c r="O65" s="11">
        <f t="shared" si="31"/>
        <v>0.84451662103082348</v>
      </c>
    </row>
    <row r="66" spans="1:15" ht="25.95" customHeight="1" x14ac:dyDescent="0.25">
      <c r="A66" s="7" t="s">
        <v>230</v>
      </c>
      <c r="B66" s="31" t="s">
        <v>162</v>
      </c>
      <c r="C66" s="27"/>
      <c r="D66" s="27" t="s">
        <v>171</v>
      </c>
      <c r="E66" s="30" t="s">
        <v>173</v>
      </c>
      <c r="F66" s="28">
        <v>60</v>
      </c>
      <c r="G66" s="29">
        <v>34</v>
      </c>
      <c r="H66" s="29">
        <v>34.58</v>
      </c>
      <c r="I66" s="29">
        <v>10.64</v>
      </c>
      <c r="J66" s="29">
        <f t="shared" si="26"/>
        <v>45.22</v>
      </c>
      <c r="K66" s="29">
        <f t="shared" si="27"/>
        <v>2074.7999999999997</v>
      </c>
      <c r="L66" s="29">
        <f t="shared" si="28"/>
        <v>638.40000000000009</v>
      </c>
      <c r="M66" s="29">
        <f t="shared" si="29"/>
        <v>2713.2</v>
      </c>
      <c r="N66" s="11">
        <f t="shared" si="30"/>
        <v>1.0181901984249509E-3</v>
      </c>
      <c r="O66" s="11">
        <f t="shared" si="31"/>
        <v>0.84553481122924845</v>
      </c>
    </row>
    <row r="67" spans="1:15" ht="25.95" customHeight="1" x14ac:dyDescent="0.25">
      <c r="A67" s="7" t="s">
        <v>231</v>
      </c>
      <c r="B67" s="31" t="s">
        <v>162</v>
      </c>
      <c r="C67" s="27"/>
      <c r="D67" s="27" t="s">
        <v>172</v>
      </c>
      <c r="E67" s="30" t="s">
        <v>173</v>
      </c>
      <c r="F67" s="28">
        <v>80</v>
      </c>
      <c r="G67" s="29">
        <v>34</v>
      </c>
      <c r="H67" s="29">
        <v>34.58</v>
      </c>
      <c r="I67" s="29">
        <v>10.64</v>
      </c>
      <c r="J67" s="29">
        <f t="shared" si="26"/>
        <v>45.22</v>
      </c>
      <c r="K67" s="29">
        <f t="shared" si="27"/>
        <v>2766.3999999999996</v>
      </c>
      <c r="L67" s="29">
        <f t="shared" si="28"/>
        <v>851.2</v>
      </c>
      <c r="M67" s="29">
        <f t="shared" si="29"/>
        <v>3617.5999999999995</v>
      </c>
      <c r="N67" s="11">
        <f t="shared" si="30"/>
        <v>1.3575869312332676E-3</v>
      </c>
      <c r="O67" s="11">
        <f t="shared" si="31"/>
        <v>0.84689239816048167</v>
      </c>
    </row>
    <row r="68" spans="1:15" ht="25.95" customHeight="1" x14ac:dyDescent="0.25">
      <c r="A68" s="7" t="s">
        <v>232</v>
      </c>
      <c r="B68" s="9" t="s">
        <v>137</v>
      </c>
      <c r="C68" s="7" t="s">
        <v>30</v>
      </c>
      <c r="D68" s="7" t="s">
        <v>138</v>
      </c>
      <c r="E68" s="8" t="s">
        <v>139</v>
      </c>
      <c r="F68" s="9">
        <v>4</v>
      </c>
      <c r="G68" s="10">
        <v>50.1</v>
      </c>
      <c r="H68" s="10">
        <v>43.31</v>
      </c>
      <c r="I68" s="10">
        <v>23.32</v>
      </c>
      <c r="J68" s="10">
        <f t="shared" si="26"/>
        <v>66.63</v>
      </c>
      <c r="K68" s="10">
        <f t="shared" si="27"/>
        <v>173.24</v>
      </c>
      <c r="L68" s="10">
        <f t="shared" si="28"/>
        <v>93.28</v>
      </c>
      <c r="M68" s="10">
        <f t="shared" si="29"/>
        <v>266.52</v>
      </c>
      <c r="N68" s="11">
        <f t="shared" si="30"/>
        <v>1.0001771033621476E-4</v>
      </c>
      <c r="O68" s="11">
        <f t="shared" si="31"/>
        <v>0.84699241587081786</v>
      </c>
    </row>
    <row r="69" spans="1:15" ht="25.95" customHeight="1" x14ac:dyDescent="0.25">
      <c r="A69" s="7" t="s">
        <v>233</v>
      </c>
      <c r="B69" s="9" t="s">
        <v>129</v>
      </c>
      <c r="C69" s="7" t="s">
        <v>25</v>
      </c>
      <c r="D69" s="7" t="s">
        <v>140</v>
      </c>
      <c r="E69" s="8" t="s">
        <v>27</v>
      </c>
      <c r="F69" s="9">
        <v>5</v>
      </c>
      <c r="G69" s="10">
        <v>12.73</v>
      </c>
      <c r="H69" s="10">
        <v>14.19</v>
      </c>
      <c r="I69" s="10">
        <v>2.74</v>
      </c>
      <c r="J69" s="10">
        <f t="shared" si="26"/>
        <v>16.93</v>
      </c>
      <c r="K69" s="10">
        <f t="shared" si="27"/>
        <v>70.95</v>
      </c>
      <c r="L69" s="10">
        <f t="shared" si="28"/>
        <v>13.700000000000001</v>
      </c>
      <c r="M69" s="10">
        <f t="shared" si="29"/>
        <v>84.65</v>
      </c>
      <c r="N69" s="11">
        <f t="shared" si="30"/>
        <v>3.1766843688881061E-5</v>
      </c>
      <c r="O69" s="11">
        <f t="shared" si="31"/>
        <v>0.84702418271450675</v>
      </c>
    </row>
    <row r="70" spans="1:15" ht="25.95" customHeight="1" x14ac:dyDescent="0.25">
      <c r="A70" s="7" t="s">
        <v>234</v>
      </c>
      <c r="B70" s="9" t="s">
        <v>141</v>
      </c>
      <c r="C70" s="7" t="s">
        <v>25</v>
      </c>
      <c r="D70" s="7" t="s">
        <v>142</v>
      </c>
      <c r="E70" s="8" t="s">
        <v>27</v>
      </c>
      <c r="F70" s="9">
        <v>12</v>
      </c>
      <c r="G70" s="10">
        <v>36.1</v>
      </c>
      <c r="H70" s="10">
        <v>30.31</v>
      </c>
      <c r="I70" s="10">
        <v>17.7</v>
      </c>
      <c r="J70" s="10">
        <f t="shared" si="26"/>
        <v>48.01</v>
      </c>
      <c r="K70" s="10">
        <f t="shared" si="27"/>
        <v>363.71999999999997</v>
      </c>
      <c r="L70" s="10">
        <f t="shared" si="28"/>
        <v>212.39999999999998</v>
      </c>
      <c r="M70" s="10">
        <f t="shared" si="29"/>
        <v>576.11999999999989</v>
      </c>
      <c r="N70" s="11">
        <f t="shared" si="30"/>
        <v>2.1620217349129539E-4</v>
      </c>
      <c r="O70" s="11">
        <f t="shared" si="31"/>
        <v>0.84724038488799802</v>
      </c>
    </row>
    <row r="71" spans="1:15" ht="25.95" customHeight="1" x14ac:dyDescent="0.25">
      <c r="A71" s="7" t="s">
        <v>235</v>
      </c>
      <c r="B71" s="9" t="s">
        <v>143</v>
      </c>
      <c r="C71" s="7" t="s">
        <v>25</v>
      </c>
      <c r="D71" s="7" t="s">
        <v>144</v>
      </c>
      <c r="E71" s="8" t="s">
        <v>27</v>
      </c>
      <c r="F71" s="9">
        <v>2</v>
      </c>
      <c r="G71" s="10">
        <v>9.65</v>
      </c>
      <c r="H71" s="10">
        <v>10.93</v>
      </c>
      <c r="I71" s="10">
        <v>1.9</v>
      </c>
      <c r="J71" s="10">
        <f t="shared" si="26"/>
        <v>12.83</v>
      </c>
      <c r="K71" s="10">
        <f t="shared" si="27"/>
        <v>21.86</v>
      </c>
      <c r="L71" s="10">
        <f t="shared" si="28"/>
        <v>3.8</v>
      </c>
      <c r="M71" s="10">
        <f t="shared" si="29"/>
        <v>25.66</v>
      </c>
      <c r="N71" s="11">
        <f t="shared" si="30"/>
        <v>9.6295004023235448E-6</v>
      </c>
      <c r="O71" s="11">
        <f t="shared" si="31"/>
        <v>0.84725001438840031</v>
      </c>
    </row>
    <row r="72" spans="1:15" ht="25.95" customHeight="1" x14ac:dyDescent="0.25">
      <c r="A72" s="7" t="s">
        <v>236</v>
      </c>
      <c r="B72" s="9" t="s">
        <v>145</v>
      </c>
      <c r="C72" s="7" t="s">
        <v>25</v>
      </c>
      <c r="D72" s="7" t="s">
        <v>146</v>
      </c>
      <c r="E72" s="8" t="s">
        <v>32</v>
      </c>
      <c r="F72" s="9">
        <v>2</v>
      </c>
      <c r="G72" s="10">
        <v>1.45</v>
      </c>
      <c r="H72" s="10">
        <v>1.66</v>
      </c>
      <c r="I72" s="10">
        <v>0.26</v>
      </c>
      <c r="J72" s="10">
        <f t="shared" si="26"/>
        <v>1.92</v>
      </c>
      <c r="K72" s="10">
        <f t="shared" si="27"/>
        <v>3.32</v>
      </c>
      <c r="L72" s="10">
        <f t="shared" si="28"/>
        <v>0.52</v>
      </c>
      <c r="M72" s="10">
        <f t="shared" si="29"/>
        <v>3.84</v>
      </c>
      <c r="N72" s="11">
        <f t="shared" si="30"/>
        <v>1.4410476050242559E-6</v>
      </c>
      <c r="O72" s="11">
        <f t="shared" si="31"/>
        <v>0.84725145543600533</v>
      </c>
    </row>
    <row r="73" spans="1:15" ht="25.95" customHeight="1" x14ac:dyDescent="0.25">
      <c r="A73" s="7" t="s">
        <v>237</v>
      </c>
      <c r="B73" s="9" t="s">
        <v>147</v>
      </c>
      <c r="C73" s="7" t="s">
        <v>30</v>
      </c>
      <c r="D73" s="7" t="s">
        <v>148</v>
      </c>
      <c r="E73" s="8" t="s">
        <v>32</v>
      </c>
      <c r="F73" s="9">
        <v>9</v>
      </c>
      <c r="G73" s="10">
        <v>153.13</v>
      </c>
      <c r="H73" s="10">
        <v>176.9</v>
      </c>
      <c r="I73" s="10">
        <v>26.76</v>
      </c>
      <c r="J73" s="10">
        <f t="shared" si="26"/>
        <v>203.66</v>
      </c>
      <c r="K73" s="10">
        <f t="shared" si="27"/>
        <v>1592.1000000000001</v>
      </c>
      <c r="L73" s="10">
        <f t="shared" si="28"/>
        <v>240.84</v>
      </c>
      <c r="M73" s="10">
        <f t="shared" si="29"/>
        <v>1832.94</v>
      </c>
      <c r="N73" s="11">
        <f t="shared" si="30"/>
        <v>6.8785255134196869E-4</v>
      </c>
      <c r="O73" s="11">
        <f t="shared" si="31"/>
        <v>0.84793930798734729</v>
      </c>
    </row>
    <row r="74" spans="1:15" ht="39" customHeight="1" x14ac:dyDescent="0.25">
      <c r="A74" s="7" t="s">
        <v>238</v>
      </c>
      <c r="B74" s="9" t="s">
        <v>149</v>
      </c>
      <c r="C74" s="7" t="s">
        <v>30</v>
      </c>
      <c r="D74" s="7" t="s">
        <v>150</v>
      </c>
      <c r="E74" s="8" t="s">
        <v>139</v>
      </c>
      <c r="F74" s="9">
        <v>30.4</v>
      </c>
      <c r="G74" s="10">
        <v>5.24</v>
      </c>
      <c r="H74" s="10">
        <v>5.79</v>
      </c>
      <c r="I74" s="10">
        <v>1.17</v>
      </c>
      <c r="J74" s="10">
        <f t="shared" si="26"/>
        <v>6.96</v>
      </c>
      <c r="K74" s="10">
        <f t="shared" si="27"/>
        <v>176.01599999999999</v>
      </c>
      <c r="L74" s="10">
        <f t="shared" si="28"/>
        <v>35.567999999999998</v>
      </c>
      <c r="M74" s="10">
        <f t="shared" si="29"/>
        <v>211.584</v>
      </c>
      <c r="N74" s="11">
        <f t="shared" si="30"/>
        <v>7.9401723036836506E-5</v>
      </c>
      <c r="O74" s="11">
        <f t="shared" si="31"/>
        <v>0.84801870971038418</v>
      </c>
    </row>
    <row r="75" spans="1:15" ht="24" customHeight="1" x14ac:dyDescent="0.25">
      <c r="A75" s="3" t="s">
        <v>151</v>
      </c>
      <c r="B75" s="3"/>
      <c r="C75" s="3"/>
      <c r="D75" s="3" t="s">
        <v>152</v>
      </c>
      <c r="E75" s="3"/>
      <c r="F75" s="4"/>
      <c r="G75" s="3"/>
      <c r="H75" s="3"/>
      <c r="I75" s="3"/>
      <c r="J75" s="3"/>
      <c r="K75" s="3"/>
      <c r="L75" s="3"/>
      <c r="M75" s="5">
        <f>SUM(M76:M79)</f>
        <v>28042.870000000003</v>
      </c>
      <c r="N75" s="6">
        <f>M75/M83</f>
        <v>1.0523726732163168E-2</v>
      </c>
      <c r="O75" s="3" t="s">
        <v>179</v>
      </c>
    </row>
    <row r="76" spans="1:15" ht="24" customHeight="1" x14ac:dyDescent="0.25">
      <c r="A76" s="7" t="s">
        <v>239</v>
      </c>
      <c r="B76" s="32" t="s">
        <v>162</v>
      </c>
      <c r="C76" s="7"/>
      <c r="D76" s="7" t="s">
        <v>174</v>
      </c>
      <c r="E76" s="33" t="s">
        <v>173</v>
      </c>
      <c r="F76" s="9">
        <v>80</v>
      </c>
      <c r="G76" s="10">
        <v>52.7</v>
      </c>
      <c r="H76" s="10">
        <f>33.4*1.33</f>
        <v>44.421999999999997</v>
      </c>
      <c r="I76" s="10">
        <f>19.3*1.33</f>
        <v>25.669000000000004</v>
      </c>
      <c r="J76" s="10">
        <f t="shared" ref="J76:J78" si="32">H76+I76</f>
        <v>70.091000000000008</v>
      </c>
      <c r="K76" s="10">
        <f t="shared" ref="K76:K78" si="33">H76*F76</f>
        <v>3553.7599999999998</v>
      </c>
      <c r="L76" s="10">
        <f t="shared" ref="L76:L78" si="34">I76*F76</f>
        <v>2053.5200000000004</v>
      </c>
      <c r="M76" s="10">
        <f t="shared" ref="M76:M78" si="35">K76+L76</f>
        <v>5607.2800000000007</v>
      </c>
      <c r="N76" s="11">
        <f t="shared" ref="N76:N79" si="36">M76/$M$83</f>
        <v>2.1042597434115656E-3</v>
      </c>
      <c r="O76" s="11">
        <f>O74+N76</f>
        <v>0.85012296945379573</v>
      </c>
    </row>
    <row r="77" spans="1:15" ht="24" customHeight="1" x14ac:dyDescent="0.25">
      <c r="A77" s="7" t="s">
        <v>240</v>
      </c>
      <c r="B77" s="32" t="s">
        <v>162</v>
      </c>
      <c r="C77" s="7"/>
      <c r="D77" s="7" t="s">
        <v>175</v>
      </c>
      <c r="E77" s="33" t="s">
        <v>173</v>
      </c>
      <c r="F77" s="9">
        <v>60</v>
      </c>
      <c r="G77" s="10">
        <v>52.7</v>
      </c>
      <c r="H77" s="10">
        <f>33.4*1.33</f>
        <v>44.421999999999997</v>
      </c>
      <c r="I77" s="10">
        <f>19.3*1.33</f>
        <v>25.669000000000004</v>
      </c>
      <c r="J77" s="10">
        <f t="shared" si="32"/>
        <v>70.091000000000008</v>
      </c>
      <c r="K77" s="10">
        <f t="shared" si="33"/>
        <v>2665.3199999999997</v>
      </c>
      <c r="L77" s="10">
        <f t="shared" si="34"/>
        <v>1540.1400000000003</v>
      </c>
      <c r="M77" s="10">
        <f t="shared" si="35"/>
        <v>4205.46</v>
      </c>
      <c r="N77" s="11">
        <f t="shared" si="36"/>
        <v>1.578194807558674E-3</v>
      </c>
      <c r="O77" s="11">
        <f>O76+N77</f>
        <v>0.85170116426135445</v>
      </c>
    </row>
    <row r="78" spans="1:15" ht="118.8" x14ac:dyDescent="0.25">
      <c r="A78" s="7" t="s">
        <v>241</v>
      </c>
      <c r="B78" s="32" t="s">
        <v>162</v>
      </c>
      <c r="C78" s="7"/>
      <c r="D78" s="7" t="s">
        <v>176</v>
      </c>
      <c r="E78" s="33" t="s">
        <v>173</v>
      </c>
      <c r="F78" s="9">
        <v>6</v>
      </c>
      <c r="G78" s="10">
        <v>745.5</v>
      </c>
      <c r="H78" s="10">
        <v>24.605</v>
      </c>
      <c r="I78" s="10">
        <v>966.91000000000008</v>
      </c>
      <c r="J78" s="10">
        <f t="shared" si="32"/>
        <v>991.5150000000001</v>
      </c>
      <c r="K78" s="10">
        <f t="shared" si="33"/>
        <v>147.63</v>
      </c>
      <c r="L78" s="10">
        <f t="shared" si="34"/>
        <v>5801.4600000000009</v>
      </c>
      <c r="M78" s="10">
        <f t="shared" si="35"/>
        <v>5949.0900000000011</v>
      </c>
      <c r="N78" s="11">
        <f t="shared" si="36"/>
        <v>2.232531743899415E-3</v>
      </c>
      <c r="O78" s="11">
        <f t="shared" ref="O78:O79" si="37">O77+N78</f>
        <v>0.85393369600525382</v>
      </c>
    </row>
    <row r="79" spans="1:15" ht="25.95" customHeight="1" x14ac:dyDescent="0.25">
      <c r="A79" s="7" t="s">
        <v>242</v>
      </c>
      <c r="B79" s="9" t="s">
        <v>153</v>
      </c>
      <c r="C79" s="7" t="s">
        <v>88</v>
      </c>
      <c r="D79" s="7" t="s">
        <v>154</v>
      </c>
      <c r="E79" s="8" t="s">
        <v>37</v>
      </c>
      <c r="F79" s="9">
        <v>9</v>
      </c>
      <c r="G79" s="10">
        <v>1025.99</v>
      </c>
      <c r="H79" s="10">
        <v>170.84</v>
      </c>
      <c r="I79" s="10">
        <v>1193.72</v>
      </c>
      <c r="J79" s="10">
        <f>H79+I79</f>
        <v>1364.56</v>
      </c>
      <c r="K79" s="10">
        <f t="shared" ref="K79" si="38">H79*F79</f>
        <v>1537.56</v>
      </c>
      <c r="L79" s="10">
        <f t="shared" ref="L79" si="39">I79*F79</f>
        <v>10743.48</v>
      </c>
      <c r="M79" s="10">
        <f t="shared" ref="M79" si="40">K79+L79</f>
        <v>12281.039999999999</v>
      </c>
      <c r="N79" s="11">
        <f t="shared" si="36"/>
        <v>4.6087404372935122E-3</v>
      </c>
      <c r="O79" s="11">
        <f t="shared" si="37"/>
        <v>0.85854243644254735</v>
      </c>
    </row>
    <row r="80" spans="1:15" ht="24" customHeight="1" x14ac:dyDescent="0.25">
      <c r="A80" s="3" t="s">
        <v>155</v>
      </c>
      <c r="B80" s="3"/>
      <c r="C80" s="3"/>
      <c r="D80" s="3" t="s">
        <v>156</v>
      </c>
      <c r="E80" s="3"/>
      <c r="F80" s="4"/>
      <c r="G80" s="3"/>
      <c r="H80" s="3"/>
      <c r="I80" s="3"/>
      <c r="J80" s="3"/>
      <c r="K80" s="3"/>
      <c r="L80" s="3"/>
      <c r="M80" s="5">
        <f>SUM(M81:M82)</f>
        <v>376945.94</v>
      </c>
      <c r="N80" s="6">
        <f>M80/M83</f>
        <v>0.14145756355745231</v>
      </c>
      <c r="O80" s="3" t="s">
        <v>179</v>
      </c>
    </row>
    <row r="81" spans="1:16" ht="52.8" x14ac:dyDescent="0.25">
      <c r="A81" s="7" t="s">
        <v>243</v>
      </c>
      <c r="B81" s="32" t="s">
        <v>162</v>
      </c>
      <c r="C81" s="7"/>
      <c r="D81" s="7" t="s">
        <v>177</v>
      </c>
      <c r="E81" s="33" t="s">
        <v>27</v>
      </c>
      <c r="F81" s="9">
        <v>30</v>
      </c>
      <c r="G81" s="10">
        <v>1415</v>
      </c>
      <c r="H81" s="10">
        <v>1635.9</v>
      </c>
      <c r="I81" s="10">
        <v>246.05</v>
      </c>
      <c r="J81" s="10">
        <f t="shared" ref="J81:J82" si="41">H81+I81</f>
        <v>1881.95</v>
      </c>
      <c r="K81" s="10">
        <f t="shared" ref="K81:K82" si="42">H81*F81</f>
        <v>49077</v>
      </c>
      <c r="L81" s="10">
        <f t="shared" ref="L81:L82" si="43">I81*F81</f>
        <v>7381.5</v>
      </c>
      <c r="M81" s="10">
        <f t="shared" ref="M81:M82" si="44">K81+L81</f>
        <v>56458.5</v>
      </c>
      <c r="N81" s="11">
        <f>M81/$M$83</f>
        <v>2.1187340158401551E-2</v>
      </c>
      <c r="O81" s="11">
        <f>N81+O79</f>
        <v>0.87972977660094887</v>
      </c>
    </row>
    <row r="82" spans="1:16" ht="79.2" x14ac:dyDescent="0.25">
      <c r="A82" s="7" t="s">
        <v>244</v>
      </c>
      <c r="B82" s="32" t="s">
        <v>162</v>
      </c>
      <c r="C82" s="7"/>
      <c r="D82" s="7" t="s">
        <v>178</v>
      </c>
      <c r="E82" s="33" t="s">
        <v>27</v>
      </c>
      <c r="F82" s="9">
        <v>140</v>
      </c>
      <c r="G82" s="10">
        <v>1721.2</v>
      </c>
      <c r="H82" s="10">
        <v>1981.7</v>
      </c>
      <c r="I82" s="10">
        <v>307.49599999999998</v>
      </c>
      <c r="J82" s="10">
        <f t="shared" si="41"/>
        <v>2289.1959999999999</v>
      </c>
      <c r="K82" s="10">
        <f t="shared" si="42"/>
        <v>277438</v>
      </c>
      <c r="L82" s="10">
        <f t="shared" si="43"/>
        <v>43049.439999999995</v>
      </c>
      <c r="M82" s="10">
        <f t="shared" si="44"/>
        <v>320487.44</v>
      </c>
      <c r="N82" s="11">
        <f>M82/$M$83</f>
        <v>0.12027022339905077</v>
      </c>
      <c r="O82" s="11">
        <f>N82+O81</f>
        <v>0.99999999999999967</v>
      </c>
    </row>
    <row r="83" spans="1:1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34">
        <f>SUM(K7:K82)</f>
        <v>1080916.8144599998</v>
      </c>
      <c r="L83" s="34">
        <f>SUM(L7:L82)</f>
        <v>1583811.2532399998</v>
      </c>
      <c r="M83" s="34">
        <f>SUM(M81:M82,M76:M79,M62:M74,M50:M60,M14:M48,M7:M12)</f>
        <v>2664728.0677000009</v>
      </c>
      <c r="N83" s="14"/>
    </row>
    <row r="84" spans="1:16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P84" s="35"/>
    </row>
    <row r="85" spans="1:16" x14ac:dyDescent="0.25">
      <c r="A85" s="24"/>
      <c r="B85" s="24"/>
      <c r="C85" s="24"/>
      <c r="D85" s="15"/>
      <c r="E85" s="14"/>
      <c r="F85" s="14"/>
      <c r="G85" s="14"/>
      <c r="H85" s="14"/>
      <c r="I85" s="14"/>
      <c r="J85" s="40" t="s">
        <v>245</v>
      </c>
      <c r="K85" s="24"/>
      <c r="L85" s="25">
        <f>K83</f>
        <v>1080916.8144599998</v>
      </c>
      <c r="M85" s="24"/>
      <c r="N85" s="24"/>
      <c r="P85" s="36"/>
    </row>
    <row r="86" spans="1:16" x14ac:dyDescent="0.25">
      <c r="A86" s="24"/>
      <c r="B86" s="24"/>
      <c r="C86" s="24"/>
      <c r="D86" s="15"/>
      <c r="E86" s="14"/>
      <c r="F86" s="14"/>
      <c r="G86" s="14"/>
      <c r="H86" s="14"/>
      <c r="I86" s="14"/>
      <c r="J86" s="40" t="s">
        <v>246</v>
      </c>
      <c r="K86" s="24"/>
      <c r="L86" s="25">
        <f>L83</f>
        <v>1583811.2532399998</v>
      </c>
      <c r="M86" s="24"/>
      <c r="N86" s="24"/>
      <c r="P86" s="36"/>
    </row>
    <row r="87" spans="1:16" x14ac:dyDescent="0.25">
      <c r="A87" s="24"/>
      <c r="B87" s="24"/>
      <c r="C87" s="24"/>
      <c r="D87" s="15"/>
      <c r="E87" s="14"/>
      <c r="F87" s="14"/>
      <c r="G87" s="14"/>
      <c r="H87" s="14"/>
      <c r="I87" s="14"/>
      <c r="J87" s="18" t="s">
        <v>157</v>
      </c>
      <c r="K87" s="24"/>
      <c r="L87" s="25">
        <f>M83</f>
        <v>2664728.0677000009</v>
      </c>
      <c r="M87" s="24"/>
      <c r="N87" s="24"/>
    </row>
    <row r="88" spans="1:16" ht="60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1:16" ht="70.05" customHeight="1" x14ac:dyDescent="0.25">
      <c r="A89" s="26" t="s">
        <v>158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</sheetData>
  <mergeCells count="26">
    <mergeCell ref="A87:C87"/>
    <mergeCell ref="J87:K87"/>
    <mergeCell ref="L87:N87"/>
    <mergeCell ref="A89:N89"/>
    <mergeCell ref="K1:O1"/>
    <mergeCell ref="K2:O2"/>
    <mergeCell ref="A85:C85"/>
    <mergeCell ref="J85:K85"/>
    <mergeCell ref="L85:N85"/>
    <mergeCell ref="A86:C86"/>
    <mergeCell ref="J86:K86"/>
    <mergeCell ref="L86:N86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E1:G1"/>
    <mergeCell ref="H1:J1"/>
    <mergeCell ref="E2:G2"/>
    <mergeCell ref="H2:J2"/>
  </mergeCells>
  <pageMargins left="0.5" right="0.5" top="1" bottom="1" header="0.5" footer="0.5"/>
  <pageSetup paperSize="9" fitToHeight="0" orientation="landscape"/>
  <headerFooter>
    <oddHeader>&amp;L &amp;CSESC
CNPJ: 03.603.595/0001-68 &amp;R</oddHeader>
    <oddFooter>&amp;L &amp;CRua Felipe Schmidt  - Centro - Florianópolis / SC
48999493086 / vicente.10375@sesc-sc.com.br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VICENTE DE SOUSA PARENTE</cp:lastModifiedBy>
  <cp:revision>0</cp:revision>
  <dcterms:created xsi:type="dcterms:W3CDTF">2023-04-05T20:38:42Z</dcterms:created>
  <dcterms:modified xsi:type="dcterms:W3CDTF">2023-04-05T21:39:30Z</dcterms:modified>
</cp:coreProperties>
</file>